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Лист1!$A$1:$L$277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5" i="1"/>
  <c r="C194"/>
  <c r="H150" l="1"/>
  <c r="C247"/>
  <c r="C241"/>
  <c r="G120"/>
  <c r="C43"/>
  <c r="C24"/>
  <c r="C26"/>
  <c r="K28"/>
  <c r="G16"/>
  <c r="H13"/>
  <c r="G268" l="1"/>
  <c r="C268"/>
  <c r="G267"/>
  <c r="C267"/>
  <c r="C265" s="1"/>
  <c r="G266"/>
  <c r="G265" s="1"/>
  <c r="C266"/>
  <c r="J265"/>
  <c r="I265"/>
  <c r="H265"/>
  <c r="F265"/>
  <c r="E265"/>
  <c r="D265"/>
  <c r="G264"/>
  <c r="C264"/>
  <c r="C260" s="1"/>
  <c r="G263"/>
  <c r="G260" s="1"/>
  <c r="C263"/>
  <c r="J260"/>
  <c r="I260"/>
  <c r="H260"/>
  <c r="F260"/>
  <c r="E260"/>
  <c r="D260"/>
  <c r="G258"/>
  <c r="C258"/>
  <c r="G257"/>
  <c r="K257" s="1"/>
  <c r="C257"/>
  <c r="J254"/>
  <c r="I254"/>
  <c r="H254"/>
  <c r="G254" s="1"/>
  <c r="K254" s="1"/>
  <c r="F254"/>
  <c r="E254"/>
  <c r="D254"/>
  <c r="C254"/>
  <c r="G252"/>
  <c r="C252"/>
  <c r="J249"/>
  <c r="J223" s="1"/>
  <c r="I249"/>
  <c r="H249"/>
  <c r="G249" s="1"/>
  <c r="F249"/>
  <c r="F223" s="1"/>
  <c r="E249"/>
  <c r="D249"/>
  <c r="C249"/>
  <c r="G247"/>
  <c r="G245"/>
  <c r="C245"/>
  <c r="G244"/>
  <c r="C244"/>
  <c r="G243"/>
  <c r="C243"/>
  <c r="K241"/>
  <c r="G241"/>
  <c r="G240"/>
  <c r="C240"/>
  <c r="G239"/>
  <c r="C239"/>
  <c r="G238"/>
  <c r="C238"/>
  <c r="C235" s="1"/>
  <c r="J235"/>
  <c r="I235"/>
  <c r="H235"/>
  <c r="F235"/>
  <c r="E235"/>
  <c r="D235"/>
  <c r="G233"/>
  <c r="C233"/>
  <c r="G231"/>
  <c r="C231"/>
  <c r="G229"/>
  <c r="K229" s="1"/>
  <c r="C229"/>
  <c r="G228"/>
  <c r="K228" s="1"/>
  <c r="C228"/>
  <c r="C225" s="1"/>
  <c r="J225"/>
  <c r="I225"/>
  <c r="H225"/>
  <c r="F225"/>
  <c r="E225"/>
  <c r="D225"/>
  <c r="I223"/>
  <c r="E223"/>
  <c r="G222"/>
  <c r="K222" s="1"/>
  <c r="C222"/>
  <c r="G220"/>
  <c r="K220" s="1"/>
  <c r="C220"/>
  <c r="J217"/>
  <c r="I217"/>
  <c r="H217"/>
  <c r="G217" s="1"/>
  <c r="F217"/>
  <c r="E217"/>
  <c r="D217"/>
  <c r="C217" s="1"/>
  <c r="G215"/>
  <c r="K215" s="1"/>
  <c r="C215"/>
  <c r="G213"/>
  <c r="K213" s="1"/>
  <c r="C213"/>
  <c r="K212"/>
  <c r="G212"/>
  <c r="C212"/>
  <c r="J209"/>
  <c r="J189" s="1"/>
  <c r="I209"/>
  <c r="H209"/>
  <c r="G209"/>
  <c r="K209" s="1"/>
  <c r="F209"/>
  <c r="F189" s="1"/>
  <c r="E209"/>
  <c r="D209"/>
  <c r="C209"/>
  <c r="G207"/>
  <c r="C207"/>
  <c r="G205"/>
  <c r="K205" s="1"/>
  <c r="J202"/>
  <c r="I202"/>
  <c r="H202"/>
  <c r="G202" s="1"/>
  <c r="F202"/>
  <c r="E202"/>
  <c r="D202"/>
  <c r="C202" s="1"/>
  <c r="G200"/>
  <c r="C200"/>
  <c r="G198"/>
  <c r="C198"/>
  <c r="G197"/>
  <c r="K197" s="1"/>
  <c r="C197"/>
  <c r="G196"/>
  <c r="K196" s="1"/>
  <c r="C196"/>
  <c r="G194"/>
  <c r="K194" s="1"/>
  <c r="C191"/>
  <c r="J191"/>
  <c r="I191"/>
  <c r="H191"/>
  <c r="F191"/>
  <c r="E191"/>
  <c r="D191"/>
  <c r="D189" s="1"/>
  <c r="I189"/>
  <c r="E189"/>
  <c r="G188"/>
  <c r="K188" s="1"/>
  <c r="C188"/>
  <c r="G187"/>
  <c r="K187" s="1"/>
  <c r="C187"/>
  <c r="K186"/>
  <c r="G186"/>
  <c r="C186"/>
  <c r="K185"/>
  <c r="G185"/>
  <c r="C185"/>
  <c r="G184"/>
  <c r="K184" s="1"/>
  <c r="C184"/>
  <c r="G183"/>
  <c r="K183" s="1"/>
  <c r="C183"/>
  <c r="K182"/>
  <c r="G182"/>
  <c r="C182"/>
  <c r="J179"/>
  <c r="I179"/>
  <c r="H179"/>
  <c r="G179" s="1"/>
  <c r="K179" s="1"/>
  <c r="F179"/>
  <c r="E179"/>
  <c r="D179"/>
  <c r="C179"/>
  <c r="G177"/>
  <c r="K177" s="1"/>
  <c r="C177"/>
  <c r="K176"/>
  <c r="G176"/>
  <c r="C176"/>
  <c r="G175"/>
  <c r="K175" s="1"/>
  <c r="C175"/>
  <c r="G174"/>
  <c r="K174" s="1"/>
  <c r="C174"/>
  <c r="K173"/>
  <c r="G173"/>
  <c r="C173"/>
  <c r="K172"/>
  <c r="G172"/>
  <c r="C172"/>
  <c r="G171"/>
  <c r="K171" s="1"/>
  <c r="C171"/>
  <c r="J168"/>
  <c r="I168"/>
  <c r="H168"/>
  <c r="G168" s="1"/>
  <c r="F168"/>
  <c r="E168"/>
  <c r="D168"/>
  <c r="C168" s="1"/>
  <c r="G166"/>
  <c r="K166" s="1"/>
  <c r="C166"/>
  <c r="G165"/>
  <c r="K165" s="1"/>
  <c r="C165"/>
  <c r="G164"/>
  <c r="C164"/>
  <c r="K164" s="1"/>
  <c r="K163"/>
  <c r="G163"/>
  <c r="C163"/>
  <c r="J160"/>
  <c r="I160"/>
  <c r="G160" s="1"/>
  <c r="H160"/>
  <c r="F160"/>
  <c r="E160"/>
  <c r="C160" s="1"/>
  <c r="D160"/>
  <c r="K158"/>
  <c r="G158"/>
  <c r="C158"/>
  <c r="G157"/>
  <c r="K157" s="1"/>
  <c r="C157"/>
  <c r="G156"/>
  <c r="K156" s="1"/>
  <c r="C156"/>
  <c r="K155"/>
  <c r="G155"/>
  <c r="C155"/>
  <c r="K154"/>
  <c r="G154"/>
  <c r="C154"/>
  <c r="G153"/>
  <c r="K153" s="1"/>
  <c r="C153"/>
  <c r="C150" s="1"/>
  <c r="J150"/>
  <c r="I150"/>
  <c r="I148" s="1"/>
  <c r="G150"/>
  <c r="F150"/>
  <c r="E150"/>
  <c r="E148" s="1"/>
  <c r="D150"/>
  <c r="J148"/>
  <c r="F148"/>
  <c r="G147"/>
  <c r="C147"/>
  <c r="G145"/>
  <c r="C145"/>
  <c r="C142" s="1"/>
  <c r="J142"/>
  <c r="I142"/>
  <c r="H142"/>
  <c r="F142"/>
  <c r="E142"/>
  <c r="D142"/>
  <c r="G140"/>
  <c r="C140"/>
  <c r="G138"/>
  <c r="G133" s="1"/>
  <c r="C138"/>
  <c r="G136"/>
  <c r="C136"/>
  <c r="J133"/>
  <c r="I133"/>
  <c r="H133"/>
  <c r="F133"/>
  <c r="E133"/>
  <c r="D133"/>
  <c r="G131"/>
  <c r="C131"/>
  <c r="G129"/>
  <c r="K129" s="1"/>
  <c r="C129"/>
  <c r="G128"/>
  <c r="K128" s="1"/>
  <c r="C128"/>
  <c r="G126"/>
  <c r="C126"/>
  <c r="G125"/>
  <c r="K125" s="1"/>
  <c r="C125"/>
  <c r="J122"/>
  <c r="I122"/>
  <c r="H122"/>
  <c r="F122"/>
  <c r="E122"/>
  <c r="D122"/>
  <c r="C120"/>
  <c r="K118"/>
  <c r="G118"/>
  <c r="C118"/>
  <c r="G116"/>
  <c r="C116"/>
  <c r="G115"/>
  <c r="K115" s="1"/>
  <c r="C115"/>
  <c r="G113"/>
  <c r="K113" s="1"/>
  <c r="C113"/>
  <c r="G111"/>
  <c r="C111"/>
  <c r="K111" s="1"/>
  <c r="G110"/>
  <c r="K110" s="1"/>
  <c r="C110"/>
  <c r="G108"/>
  <c r="K108" s="1"/>
  <c r="C108"/>
  <c r="G106"/>
  <c r="K106" s="1"/>
  <c r="C106"/>
  <c r="G105"/>
  <c r="K105" s="1"/>
  <c r="C105"/>
  <c r="J102"/>
  <c r="J90" s="1"/>
  <c r="I102"/>
  <c r="H102"/>
  <c r="F102"/>
  <c r="E102"/>
  <c r="D102"/>
  <c r="G100"/>
  <c r="C100"/>
  <c r="K100" s="1"/>
  <c r="G99"/>
  <c r="K99" s="1"/>
  <c r="C99"/>
  <c r="G97"/>
  <c r="K97" s="1"/>
  <c r="C97"/>
  <c r="G96"/>
  <c r="C96"/>
  <c r="G95"/>
  <c r="C95"/>
  <c r="J92"/>
  <c r="I92"/>
  <c r="H92"/>
  <c r="F92"/>
  <c r="E92"/>
  <c r="D92"/>
  <c r="F90"/>
  <c r="K89"/>
  <c r="G89"/>
  <c r="C89"/>
  <c r="G87"/>
  <c r="K87" s="1"/>
  <c r="C87"/>
  <c r="G85"/>
  <c r="K85" s="1"/>
  <c r="C85"/>
  <c r="C82" s="1"/>
  <c r="J82"/>
  <c r="I82"/>
  <c r="H82"/>
  <c r="F82"/>
  <c r="E82"/>
  <c r="D82"/>
  <c r="G80"/>
  <c r="C80"/>
  <c r="G79"/>
  <c r="C79"/>
  <c r="G77"/>
  <c r="K77" s="1"/>
  <c r="C77"/>
  <c r="J74"/>
  <c r="I74"/>
  <c r="H74"/>
  <c r="F74"/>
  <c r="E74"/>
  <c r="D74"/>
  <c r="C74" s="1"/>
  <c r="G72"/>
  <c r="C72"/>
  <c r="K70"/>
  <c r="G70"/>
  <c r="C70"/>
  <c r="J67"/>
  <c r="I67"/>
  <c r="H67"/>
  <c r="G67"/>
  <c r="K67" s="1"/>
  <c r="F67"/>
  <c r="E67"/>
  <c r="D67"/>
  <c r="C67"/>
  <c r="G65"/>
  <c r="C65"/>
  <c r="G63"/>
  <c r="K63" s="1"/>
  <c r="C63"/>
  <c r="C60" s="1"/>
  <c r="J60"/>
  <c r="I60"/>
  <c r="H60"/>
  <c r="F60"/>
  <c r="E60"/>
  <c r="D60"/>
  <c r="D44" s="1"/>
  <c r="G58"/>
  <c r="K58" s="1"/>
  <c r="C58"/>
  <c r="G56"/>
  <c r="K56" s="1"/>
  <c r="C56"/>
  <c r="K54"/>
  <c r="G54"/>
  <c r="C54"/>
  <c r="J51"/>
  <c r="G51" s="1"/>
  <c r="K51" s="1"/>
  <c r="I51"/>
  <c r="H51"/>
  <c r="F51"/>
  <c r="C51" s="1"/>
  <c r="C44" s="1"/>
  <c r="E51"/>
  <c r="D51"/>
  <c r="G49"/>
  <c r="K49" s="1"/>
  <c r="C49"/>
  <c r="J46"/>
  <c r="G46" s="1"/>
  <c r="K46" s="1"/>
  <c r="I46"/>
  <c r="H46"/>
  <c r="F46"/>
  <c r="F44" s="1"/>
  <c r="E46"/>
  <c r="D46"/>
  <c r="C46"/>
  <c r="I44"/>
  <c r="E44"/>
  <c r="G43"/>
  <c r="K43" s="1"/>
  <c r="G42"/>
  <c r="K42" s="1"/>
  <c r="C42"/>
  <c r="J39"/>
  <c r="I39"/>
  <c r="H39"/>
  <c r="G39"/>
  <c r="F39"/>
  <c r="E39"/>
  <c r="D39"/>
  <c r="C39"/>
  <c r="G37"/>
  <c r="K37" s="1"/>
  <c r="C37"/>
  <c r="G35"/>
  <c r="K35" s="1"/>
  <c r="C35"/>
  <c r="G34"/>
  <c r="C34"/>
  <c r="K34" s="1"/>
  <c r="J31"/>
  <c r="I31"/>
  <c r="H31"/>
  <c r="F31"/>
  <c r="E31"/>
  <c r="D31"/>
  <c r="G29"/>
  <c r="C29"/>
  <c r="G28"/>
  <c r="C28"/>
  <c r="G26"/>
  <c r="K26" s="1"/>
  <c r="G24"/>
  <c r="K24" s="1"/>
  <c r="G22"/>
  <c r="C22"/>
  <c r="J19"/>
  <c r="I19"/>
  <c r="I11" s="1"/>
  <c r="H19"/>
  <c r="F19"/>
  <c r="E19"/>
  <c r="E11" s="1"/>
  <c r="D19"/>
  <c r="G17"/>
  <c r="C17"/>
  <c r="K16"/>
  <c r="C16"/>
  <c r="J13"/>
  <c r="I13"/>
  <c r="G13"/>
  <c r="K13" s="1"/>
  <c r="F13"/>
  <c r="E13"/>
  <c r="D13"/>
  <c r="C13"/>
  <c r="J11"/>
  <c r="F11"/>
  <c r="H189" l="1"/>
  <c r="K207"/>
  <c r="K200"/>
  <c r="K160"/>
  <c r="D148"/>
  <c r="K252"/>
  <c r="K249"/>
  <c r="H223"/>
  <c r="D223"/>
  <c r="G235"/>
  <c r="K235" s="1"/>
  <c r="K145"/>
  <c r="C133"/>
  <c r="K133" s="1"/>
  <c r="K126"/>
  <c r="C122"/>
  <c r="G122"/>
  <c r="K122" s="1"/>
  <c r="D90"/>
  <c r="K120"/>
  <c r="I90"/>
  <c r="I270" s="1"/>
  <c r="K116"/>
  <c r="H90"/>
  <c r="E90"/>
  <c r="E270" s="1"/>
  <c r="C102"/>
  <c r="G92"/>
  <c r="C92"/>
  <c r="K96"/>
  <c r="K92" s="1"/>
  <c r="H44"/>
  <c r="K39"/>
  <c r="G19"/>
  <c r="D11"/>
  <c r="C11" s="1"/>
  <c r="H11"/>
  <c r="G31"/>
  <c r="G11" s="1"/>
  <c r="C148"/>
  <c r="C189"/>
  <c r="C223"/>
  <c r="K168"/>
  <c r="K202"/>
  <c r="G148"/>
  <c r="K148" s="1"/>
  <c r="K150"/>
  <c r="F270"/>
  <c r="K217"/>
  <c r="C31"/>
  <c r="J44"/>
  <c r="J270" s="1"/>
  <c r="G60"/>
  <c r="K60" s="1"/>
  <c r="G74"/>
  <c r="K74" s="1"/>
  <c r="G82"/>
  <c r="K82" s="1"/>
  <c r="G191"/>
  <c r="G225"/>
  <c r="C19"/>
  <c r="K19" s="1"/>
  <c r="G142"/>
  <c r="K142" s="1"/>
  <c r="H148"/>
  <c r="G102"/>
  <c r="G90" l="1"/>
  <c r="K102"/>
  <c r="C90"/>
  <c r="H270"/>
  <c r="G270" s="1"/>
  <c r="D270"/>
  <c r="C270" s="1"/>
  <c r="K11"/>
  <c r="K31"/>
  <c r="G189"/>
  <c r="K189" s="1"/>
  <c r="K191"/>
  <c r="G223"/>
  <c r="K223" s="1"/>
  <c r="K225"/>
  <c r="G44"/>
  <c r="K44" s="1"/>
  <c r="K90" l="1"/>
  <c r="K270"/>
</calcChain>
</file>

<file path=xl/sharedStrings.xml><?xml version="1.0" encoding="utf-8"?>
<sst xmlns="http://schemas.openxmlformats.org/spreadsheetml/2006/main" count="344" uniqueCount="328">
  <si>
    <t>тыс. руб.</t>
  </si>
  <si>
    <t>№ строки</t>
  </si>
  <si>
    <t>Наименование муниципальной программы и плановых мероприятий</t>
  </si>
  <si>
    <t>Сумма расходов, предусмотренных на реализацию муниципальной программы на 2020 год</t>
  </si>
  <si>
    <t>Фактически произведенные расходы</t>
  </si>
  <si>
    <t>% выполнения</t>
  </si>
  <si>
    <t>Причины невыполнения</t>
  </si>
  <si>
    <t>Всего            в тыс руб.</t>
  </si>
  <si>
    <t xml:space="preserve">В том числе </t>
  </si>
  <si>
    <t>Всего</t>
  </si>
  <si>
    <t>В том числе по источникам финансирования (в тыс.руб.)</t>
  </si>
  <si>
    <t>местный бюджет</t>
  </si>
  <si>
    <t>областной бюджет</t>
  </si>
  <si>
    <t>федеральный бюджет</t>
  </si>
  <si>
    <t>Всего по муниципальной программе "Совершенствование социально-экономической политики и эффективности муниципального управления"</t>
  </si>
  <si>
    <t>1.1</t>
  </si>
  <si>
    <t>Подпрограмма "Развитие субъектов малого и среднего предпринимательства"</t>
  </si>
  <si>
    <t>Всего по подпрограмме "Развитие субъектов малого и среднего предпринимательства"</t>
  </si>
  <si>
    <t>Цель: Создание условий для развития малого и среднего предпринимательства</t>
  </si>
  <si>
    <t>Задача 1: Стимулирование развития, популяризация предпринимательской деятельности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</si>
  <si>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</si>
  <si>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1:Пропаганда и популяризация предпринимательской деятельности</t>
  </si>
  <si>
    <t>Прочие мероприятия</t>
  </si>
  <si>
    <t>1.2.</t>
  </si>
  <si>
    <t>Подпрограмма: "Управление муниципальной собственностью"</t>
  </si>
  <si>
    <t>Всего по подпрограмме "Управление муниципальной собственностью"</t>
  </si>
  <si>
    <t>Цель: Повышение эффективности управления муниципальным имуществом</t>
  </si>
  <si>
    <t>Задача 1: Создание условий для исполнения полномочий органами местного самоуправления</t>
  </si>
  <si>
    <t>Мероприятие 1:Установление координат границ земельных участков под объектами муниципальной собственности</t>
  </si>
  <si>
    <t>Задача 2 : Повышение доходности от использования и реализации муниципального имущества</t>
  </si>
  <si>
    <t>Мероприятие 1: 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 подлежащей приватизации</t>
  </si>
  <si>
    <t>Задача 3: Обеспечение содержания и сохранности объектов муниципальной собственности</t>
  </si>
  <si>
    <t xml:space="preserve">Мероприятие 1:Осуществление обязанностей собственника по содержанию и сохранности муниципального имущества </t>
  </si>
  <si>
    <t>Задача 4:  Увеличение количества объектов муниципальной недвижимости, прошедших государственную регистрацию прав</t>
  </si>
  <si>
    <t>Мероприятие 1: Разработка технических паспортов и планов объектов муниципальной недвижимости</t>
  </si>
  <si>
    <t>Мероприятие 2: Иные мероприятия в сфере управления муниципальным имуществом</t>
  </si>
  <si>
    <t>1.3.</t>
  </si>
  <si>
    <t>Подпрограмма: "Развитие информационного общества"</t>
  </si>
  <si>
    <t>Всего по подпрограмме: "Развитие информационного общества"</t>
  </si>
  <si>
    <t>Цель: Совершенствование системы муниципального управления на основе использования современных информационных и телекоммуникационных технологий</t>
  </si>
  <si>
    <t>Задача 1: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</si>
  <si>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Мероприятие 1: Развитие информационно-коммуникационных технологий</t>
  </si>
  <si>
    <t>Мероприятие 2:Информирование населения о социально-экономическом и культурном развитии городского округа, доведение иной официальной информации</t>
  </si>
  <si>
    <t>Задача 2: Повышение качества и доступности предоставления государственных и муниципальных услуг</t>
  </si>
  <si>
    <t>Мероприятие 1:Обеспечение работы  центра общественного доступа к сети интернет</t>
  </si>
  <si>
    <t>1.4.</t>
  </si>
  <si>
    <t>Подпрограмма " 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</si>
  <si>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Всего по подпрограмме:  "Создание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</si>
  <si>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Цель 1.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</si>
  <si>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</si>
  <si>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Мероприятие 1: Обеспечение деятельности органов местного самоуправления и муниципальных учреждений</t>
  </si>
  <si>
    <t>Мероприятие 2:Организация мероприятий по повышению квалификации и образовательного уровня выборных должностных лиц и муниципальных служащих органов местного самоуправления</t>
  </si>
  <si>
    <t xml:space="preserve">2. </t>
  </si>
  <si>
    <t>Всего по муниципальной программе " Безопасный город"</t>
  </si>
  <si>
    <t>2.1.</t>
  </si>
  <si>
    <t>Подпрограмма "Развитие гражданской обороны"</t>
  </si>
  <si>
    <t>Всего по подпрограмме: "Развитие гражданской обороны"</t>
  </si>
  <si>
    <t>Цель: Создание условий для развития гражданской обороны и обеспечения безопасности населения</t>
  </si>
  <si>
    <t>Задача 1. Организация и осуществление мероприятий по гражданской обороне</t>
  </si>
  <si>
    <t>Мероприятие 1:Обеспечение реализации мероприятий по гражданской обороне</t>
  </si>
  <si>
    <t>2.2.</t>
  </si>
  <si>
    <t>Подпрограмма "Защита населения от чрезвычайных ситуаций природного и техногенного характера"</t>
  </si>
  <si>
    <t>Всего по подпрограмме:" Защита населения от чрезвычайных ситуаций природного и техногенного характера"</t>
  </si>
  <si>
    <t>Цель: Создание эффективной системы обеспечения природно-техногенной безопасности населения</t>
  </si>
  <si>
    <t>Задача 1. Организация и осуществление мероприятий по предупреждению и ликвидации чрезвычайных ситуаций  природного и техногенного характера.</t>
  </si>
  <si>
    <t>Мероприятие 1:Обеспечение реализации мероприятий по предупреждению и ликвидации чрезвычайных ситуаций природного и техногенного характера.</t>
  </si>
  <si>
    <t>Задача 2. Обеспечение безопасности гидротехнических сооружений</t>
  </si>
  <si>
    <t xml:space="preserve">Мероприятие 1: Ремонт гидротехнического сооружения ГТС "Ива" </t>
  </si>
  <si>
    <t>Задача 3. Повышение готовности к реагированию на угрозу или возникновение чрезвычайных ситуаций</t>
  </si>
  <si>
    <t>Мероприятие 1: Обеспечение деятельности единой дежурно-диспетчерской службы</t>
  </si>
  <si>
    <t>2.3.</t>
  </si>
  <si>
    <t>Подпрограмма "Обеспечение пожарной безопасности"</t>
  </si>
  <si>
    <t>Всего по подпрограмме "Обеспечение пожарной безопасности"</t>
  </si>
  <si>
    <t>Цель: Создание и обеспечение необходимых условий для укрепления противопожарной безопасности</t>
  </si>
  <si>
    <t>Задача 1. Совершенствование противопожарной пропаганды при использовании средств массовой информации, наглядной агитации, листовок</t>
  </si>
  <si>
    <t>Мероприятие 1: Информирование населения по вопросам предупреждения и ликвидации чрезвычайных ситуаций природного и техногенного характера.</t>
  </si>
  <si>
    <t>Задача 2. 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</si>
  <si>
    <t>Мероприятие 1:Обеспечение реализации первоочередных мер по противопожарной защите</t>
  </si>
  <si>
    <t>2.4.</t>
  </si>
  <si>
    <t>Подпрограмма "Профилактика правонарушений"</t>
  </si>
  <si>
    <t>Всего по подпрограмме "Профилактика правонарушений"</t>
  </si>
  <si>
    <t>Цель: Формирование эффективной системы профилактики правонарушений</t>
  </si>
  <si>
    <t>Задача 1. Развитие системы профилактики правонарушений.</t>
  </si>
  <si>
    <t>Мероприятие 1:Информационно-пропагандистское сопровождение мероприятий по профилактике правонарушений</t>
  </si>
  <si>
    <t>Задача 2. Развитие системы профилактики правонарушений в подростковой среде.</t>
  </si>
  <si>
    <t>Мероприятие 1:Проведение профилактической работы среди подростков и в образовательном учреждении</t>
  </si>
  <si>
    <t>2.5.</t>
  </si>
  <si>
    <t>Подпрограмма "Профилактика безопасности дорожного движения"</t>
  </si>
  <si>
    <t>Всего по подпрограмме "Профилактика безопасности дорожного движения"</t>
  </si>
  <si>
    <t>Цель: Совершенствование комплексной системы профилактики безопасности дорожного движения</t>
  </si>
  <si>
    <t>Задача 1: Организация профилактики дорожно-транспортного травматизма.</t>
  </si>
  <si>
    <t>Мероприятие 1: Информационно-пропагандистское сопровождение мероприятий по профилактике дорожно-транспортного травматизма</t>
  </si>
  <si>
    <t>Задача 2: Повышение качества профилактики детского дорожно-транспортного травматизма.</t>
  </si>
  <si>
    <t>Мероприятие 1: Проведение профилактической работы среди подростков и в образовательном учреждении</t>
  </si>
  <si>
    <t>Мероприятие 2: Приобретение дорожных знаков</t>
  </si>
  <si>
    <t>2.6.</t>
  </si>
  <si>
    <t>Подпрограмма "Профилактика терроризма, экстремизма и гармонизации межэтнических отношений"</t>
  </si>
  <si>
    <t>Всего по подпрограмме "Профилактика терроризма, экстремизма и гармонизации межэтнических отношений"</t>
  </si>
  <si>
    <t>Цель: 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 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различиям</t>
  </si>
  <si>
    <t>Задача 1. Усиление информационно-пропагандистской деятельности, направленной на противодействие терроризму</t>
  </si>
  <si>
    <t>Мероприятие 1:Информационно-пропагандистское сопровождение мероприятий  по профилактике терроризма в молодежной среде.</t>
  </si>
  <si>
    <t>Задача 2. Усиление информационно-пропагандистской деятельности, направленной на противодействие экстремизму</t>
  </si>
  <si>
    <t>Мероприятие 1:Информационно-пропагандистское сопровождение мероприятий  по профилактике экстремизма в молодежной среде.</t>
  </si>
  <si>
    <t>Задача 3. Усиление информационно-пропагандистской деятельности, направленной на укрепление межнационального и межконфессионального согласия</t>
  </si>
  <si>
    <t>Мероприятие 1:Информационно-пропагандистское сопровождение мероприятий  по укреплению межнационального и межконфессионального согласия</t>
  </si>
  <si>
    <t xml:space="preserve">3. </t>
  </si>
  <si>
    <t>Всего по программе "Развитие образования в городском округе ЗАТО Свободный"</t>
  </si>
  <si>
    <t>3.1.</t>
  </si>
  <si>
    <t xml:space="preserve">Подпрограмма "Развитие дошкольного образования в городском округе ЗАТО Свободный" </t>
  </si>
  <si>
    <t>Всего по подпрограмме "Развитие дошкольного образования в городском округе ЗАТО Свободный"</t>
  </si>
  <si>
    <t>Цель: Обеспечение доступности дошкольного образования</t>
  </si>
  <si>
    <t>Задача 1: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</si>
  <si>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1:Строительство детского дошкольного образовательного учреждения на 160 мест</t>
  </si>
  <si>
    <t>Мероприятие 2:Финансовое обеспечение государственных гарантий реализации прав на получение общедоступного дошкольного образования в муниципальных дошкольных образовательных организациях</t>
  </si>
  <si>
    <t>Мероприятие 3:Организация и обеспечение получения дошкольного образования, создание условий для присмотра и ухода за детьми, содержание детей в муниципальных дошкольных организациях</t>
  </si>
  <si>
    <t>Задача 2: Создание безопасных условий обучения в муниципальных дошкольных образовательных организациях</t>
  </si>
  <si>
    <t>Мероприятие 1:Организация и проведение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в муниципальные дошкольные образовательные учреждения</t>
  </si>
  <si>
    <t>Мероприятие 2:Приобретение устройств (средств) дезинфекции и медицинского контроля для муниципальных дошкольных образовательных организаций в целях профилактики и устранения последствий распространения новой коронавирусной инфекции</t>
  </si>
  <si>
    <t>3.2.</t>
  </si>
  <si>
    <t>Подпрограмма "Развитие общего образования в городском округе ЗАТО Свободный"</t>
  </si>
  <si>
    <t>Всего по подпрограмме "Развитие общего образования в городском округе ЗАТО Свободный"</t>
  </si>
  <si>
    <t>Цель: Обеспечение доступности и качественного общего образования</t>
  </si>
  <si>
    <t>Задача 1: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организациях.</t>
  </si>
  <si>
    <t>Мероприятие 1: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</si>
  <si>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Мероприятие 2:Финансовое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</si>
  <si>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Задача 2: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</si>
  <si>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Мероприятие 1:Организация предоставления общего образования и создание условий для содержания детей и муниципальных общеобразовательных организациях</t>
  </si>
  <si>
    <t>Задача 3: Создание условий обучения в муниципальных общеобразовательных организациях</t>
  </si>
  <si>
    <t>Мероприятие 1:Организация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</t>
  </si>
  <si>
    <t xml:space="preserve">Мероприятие 2: Приобретение устройств (средств) дезинфекции и медицинского контроля для муниципальных общеобразовательных организаций в целях профилактики и устранения последствий распространения новой коронавирусной инфекции           </t>
  </si>
  <si>
    <t>Задача 4: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учреждениях</t>
  </si>
  <si>
    <t>Мероприятие 1.Организация и проведение мероприятий направленных на выявление и поддержку талантливых детей</t>
  </si>
  <si>
    <t>Задача 4:Осуществление мероприятий по организации питания в муниципальных общеобразовательных организациях</t>
  </si>
  <si>
    <t>Мероприятие 1: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</si>
  <si>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Мероприятие 2:Организация питания обучающихся в муниципальных общеобразовательных организациях</t>
  </si>
  <si>
    <t>Задача 5:Обеспечение антитеррористической защищенности объектов (территорий) муниципальных общеобразовательных организаций</t>
  </si>
  <si>
    <t>Мероприятие 1: 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</si>
  <si>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Задача 6. Обеспечение мероприятий по выплат денежной компенсации за питание льготным категориям школьников</t>
  </si>
  <si>
    <t>Мероприятие 1:Организация и проведение мероприятий по выплате денежной компенсации за питание льготным категориям школьников</t>
  </si>
  <si>
    <t>3.3.</t>
  </si>
  <si>
    <t>Подпрограмма "Развитие дополнительного образования в городском округе ЗАТО Свободный"</t>
  </si>
  <si>
    <t>Всего по подпрограмме:Развитие дополнительного образования в городском округе ЗАТО Свободный"</t>
  </si>
  <si>
    <t>Цель: Обеспечение доступности качественных образовательных услуг в сфере дополнительного образования</t>
  </si>
  <si>
    <t>Задача 1: Развитие системы дополнительного образования детей.</t>
  </si>
  <si>
    <t xml:space="preserve">Мероприятие 1:Финансовое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</si>
  <si>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Мероприятие 2:Финансовое  обеспечение мероприятий, связанных с поддержкой и выявлением талантливых воспитанников в муниципальных организациях дополнительного образования</t>
  </si>
  <si>
    <t>Задача 2: Создание безопасных условий обучения в муниципальных организациях дополнительного образования</t>
  </si>
  <si>
    <r>
      <rPr>
        <sz val="12"/>
        <rFont val="Times New Roman"/>
        <family val="1"/>
        <charset val="204"/>
      </rPr>
      <t>Мероприятие 1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</t>
    </r>
  </si>
  <si>
    <t xml:space="preserve">Мероприятие 2:  Приобретение устройств (средств) дезинфекции и медицинского контроля для муниципальных образовательных учреждений дополнительного образования в целях профилактики и устранения последствий распространения новой коронавирусной инфекции  </t>
  </si>
  <si>
    <t>Задача: Обеспечение антитеррористической защищённости объектов (территорий) муниципальных организаций дополнительного образования</t>
  </si>
  <si>
    <t>Мероприятие 2:Организация и проведение мероприятий по обеспечению антитеррористической защищенности объектов (территорий) муниципальных организаций дополнительного образования</t>
  </si>
  <si>
    <t>3.4.</t>
  </si>
  <si>
    <t>Подпрограмма "Другие вопросы в области образования городского округа ЗАТО Свободный"</t>
  </si>
  <si>
    <t>Всего по подпрограмме "Другие вопросы в области образования городского округа ЗАТО Свободный"</t>
  </si>
  <si>
    <t>Цель: Обеспечение реализации полномочий муниципалитета в сфере управления образованием</t>
  </si>
  <si>
    <t>Задача 1:  Обеспечение доступности качественных образовательных услуг в сфере образования городского округа ЗАТО Свободный</t>
  </si>
  <si>
    <t>Мероприятие 1:Организация и проведение мероприятий, направленных на повышение качества образовательных услуг.</t>
  </si>
  <si>
    <t>Задача 2: Обеспечение проведения муниципальных мероприятий в системе дошкольного, общего и дополнительного образования</t>
  </si>
  <si>
    <t>Мероприятие 1: Проведение муниципальных мероприятий в образовательных учреждениях</t>
  </si>
  <si>
    <t>Задача 3: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</si>
  <si>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Мероприятие 1:Организация и проведение мероприятий, направленных на выявление и поддержку талантливых детей.</t>
  </si>
  <si>
    <t>3.5.</t>
  </si>
  <si>
    <t>Подпрограмма "Отдых и оздоровление детей городского округа ЗАТО свободный"</t>
  </si>
  <si>
    <t>Всего по подпрограмме "Отдых и оздоровление детей городского округа ЗАТО Свободный"</t>
  </si>
  <si>
    <t>Цель: Создание условий для сохранения здоровья и развития детей в городском округе ЗАТО Свободный</t>
  </si>
  <si>
    <t>Задача 1: Организация отдыха и оздоровления детей городского округа ЗАТО свободный</t>
  </si>
  <si>
    <t>Мероприятие 1:Организация отдыха детей в оздоровительных организациях и санаторно-курортных учреждениях</t>
  </si>
  <si>
    <t>Задача 2: Создание условий для организации досуга детей и развития малозатратных форм отдыха</t>
  </si>
  <si>
    <t>Мероприятие 1:Проведение мероприятий для организации досуга детей и развития малозатратных форм отдыха</t>
  </si>
  <si>
    <t>4.</t>
  </si>
  <si>
    <t>Всего по муниципальной программе "Профилактика заболеваний и формирование здорового образа жизни"</t>
  </si>
  <si>
    <t>4.1.</t>
  </si>
  <si>
    <t>Подпрограмма "Профилактика ВИЧ-инфекции"</t>
  </si>
  <si>
    <t>Всего по подпрограмма "Профилактика ВИЧ-инфекции"</t>
  </si>
  <si>
    <t>Развитие системы профилактики ВИЧ-инфекции</t>
  </si>
  <si>
    <t>Задача 1: Создание постоянно действующей информационно-пропагандистской системы, направленной на профилактику ВИЧ-инфекции</t>
  </si>
  <si>
    <t>Мероприятие 1:Организация и проведение санитарно-просветительской работы по вопросу профилактики ВИЧ-инфекции (выступление на телевидение, размещение статей в средствах массовой информации, показ видеороликов на мультимедийном экране, проведение лекций, классных часов, родительских собраний, изготовление и приобретение стендов)</t>
  </si>
  <si>
    <t>Мероприятие 2:Подготовка и проведение флеш-моб акций, акций, выставок, приуроченных к Всемирному Дню борьбы со СПИДОМ-1 декабря</t>
  </si>
  <si>
    <t>Мероприятие 3:Подготовка и проведение конкурса социальной рекламы</t>
  </si>
  <si>
    <t>Мероприятие 4:Подготовка и проведение конкурса конкурса плакатов "Мы -  за жизнь"</t>
  </si>
  <si>
    <t>Мероприятие 5:Организация и проведение информационной кампании по профилактике ВИЧ-инфекции</t>
  </si>
  <si>
    <t>Мероприятие 6:Проведение спортивных мероприятий под эгидой борьбы со СПИДом</t>
  </si>
  <si>
    <t>4.2.</t>
  </si>
  <si>
    <t>Подпрограмма "Профилактика туберкулеза"</t>
  </si>
  <si>
    <t>Всего по подпрограмме "Профилактика туберкулеза"</t>
  </si>
  <si>
    <t>Цель: Развитие системы профилактики туберкулеза</t>
  </si>
  <si>
    <t>Задача 1:Создание постоянно действующей информационно-пропагандистской системы, направленной на профилактику туберкулеза</t>
  </si>
  <si>
    <t>Мероприятие 1:Организация и проведения санитарно-просветительской работы по вопросу профилактики туберкулеза</t>
  </si>
  <si>
    <t>Мероприятие 2:Подготовка и проведение флеш-моб акций, акций, приуроченных к Всемирному дню борьбы с туберкулезом</t>
  </si>
  <si>
    <t>Мероприятие 3:Организация и проведение информационной кампании по профилактике туберкулеза</t>
  </si>
  <si>
    <t>Мероприятие 4:Проведение спортивных мероприятий под эгидой борьбы с туберкулезом</t>
  </si>
  <si>
    <t>4.3.</t>
  </si>
  <si>
    <t>Подпрограмма "Профилактика наркомании и алкоголизма"</t>
  </si>
  <si>
    <t>Всего по подпрограмме "Профилактика наркомании и алкоголизма"</t>
  </si>
  <si>
    <t>Цель: Развитие системы профилактики наркомании и алкоголизма</t>
  </si>
  <si>
    <t>Задача 1: Создание постоянно действующей информационно-пропагандистской системы, направленной на профилактику наркомании и алкоголизма</t>
  </si>
  <si>
    <t>Мероприятие 1:Организация и проведение санитарно-гигиенического воспитания населения</t>
  </si>
  <si>
    <t>Мероприятие 2:Проведение акций, приуроченных к Международному дню борьбы с употреблением наркотиков и их незаконным оборотом</t>
  </si>
  <si>
    <t>Мероприятие 3:Проведение акций, флешмоб акций, направленных на профилактику наркомании и алкоголизма в подростковой среде</t>
  </si>
  <si>
    <t>Мероприятие 4:Организация и проведение конкурса социальной рекламы по профилактике употребления ПАВ</t>
  </si>
  <si>
    <t>Мероприятие 5:Организация и проведение акций, приуроченных к Дню трезвости</t>
  </si>
  <si>
    <t>Мероприятие 6:Организация и проведение конкурса рисунков на асфальте "Мое счастливое будущее"</t>
  </si>
  <si>
    <t>Мероприятие 7:Организация и проведение информационной кампании по профилактике наркомании и алкоголизма</t>
  </si>
  <si>
    <t>4.4.</t>
  </si>
  <si>
    <t>Подпрограмма "Профилактика иных заболеваний и формирование здорового образа жизни"</t>
  </si>
  <si>
    <t>Всего по подпрограмме "Профилактика иных заболеваний и формирование здорового образа жизни"</t>
  </si>
  <si>
    <t>Цель: Развитие системы профилактики заболеваний и формирование у населения навыков здорового образа жизни</t>
  </si>
  <si>
    <t>Задача 1: Создание постоянно действующей информационно-пропагандистской системы, направленной на профилактику заболеваний и формирование здорового образа жизни</t>
  </si>
  <si>
    <t>Мероприятие 1:Организация и проведение санитарно-гигиенического воспитания населения по вопросам гигиены человека. Профилактики инфекционных заболеваний, формирования навыков ЗОЖ, рационального питания, вреда курения</t>
  </si>
  <si>
    <t>Мероприятие 2:Организация и проведение флешмобакций, акций, приуроченных к Всемирному дню без табачного дыма</t>
  </si>
  <si>
    <t>Мероприятие 3:Организация и проведение спортивных мероприятий</t>
  </si>
  <si>
    <t>Мероприятие 4:Организация и проведение флешмобакций "МОЛОДЕЖЬ ЗА ЗОЖ"</t>
  </si>
  <si>
    <t>Мероприятие 5:Организация и проведение акций, направленных на предупреждение заболеваний, установок на здоровый образ жизни</t>
  </si>
  <si>
    <t>Мероприятие 6:Организация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</t>
  </si>
  <si>
    <t>Мероприятие 8:Обеспечение санитарно-противоэпидемического благополучия и профилактика инфекционных заболеваний, мероприятия по пропаганде донорства крови и ее компонентов, проведение акарицидных, дератизационных, дезинсекционных мероприятий</t>
  </si>
  <si>
    <t>5.</t>
  </si>
  <si>
    <t>Всего по муниципальной программе "Развитие культуры, спорта и молодежной политики в городском округе ЗАТО Свободный"</t>
  </si>
  <si>
    <t>5.1.</t>
  </si>
  <si>
    <t>Подпрограмма "Развитие культуры в городском округе ЗАТО Свободный"</t>
  </si>
  <si>
    <t>Всего по подпрограмме "Развитие культуры в городском округе ЗАТО Свободный"</t>
  </si>
  <si>
    <t>Цель: Обеспечение доступности культурных благ и повышение культурного потенциала</t>
  </si>
  <si>
    <t>Задача 1:Создание условий для культурно-творческой деятельности и самореализации граждан</t>
  </si>
  <si>
    <t>Мероприятие 1:Организация и проведение культурно-массовых мероприятий</t>
  </si>
  <si>
    <t>Задача 2: Повышение доступности и качества услуг, оказываемых населению в сфере культуры</t>
  </si>
  <si>
    <t>Мероприятие 1:Обеспечение деятельности учреждений культуры</t>
  </si>
  <si>
    <t>Мероприятие 3:Приведение в соответствие с требованиями санитарного и пожарного законодательства зданий сооружений и помещений учреждений культуры</t>
  </si>
  <si>
    <t>Задача 3: Создание условий для сохранения и развития кадрового потенциала в сфере культуры</t>
  </si>
  <si>
    <t>Мероприятие 1:Оплата труда работников учреждений культуры</t>
  </si>
  <si>
    <t>5.2.</t>
  </si>
  <si>
    <t>Подпрограмма "Развитие физической культуры и спорта"</t>
  </si>
  <si>
    <t>Всего по подпрограмме "Развитие физической культуры и спорта"</t>
  </si>
  <si>
    <t>Цель: Создание условий для приобщения населения к регулярным занятиям физической культурой и спортом"</t>
  </si>
  <si>
    <t>Задача 1: Повышение мотивации граждан к регулярным занятиям физической культурой и спортом</t>
  </si>
  <si>
    <t xml:space="preserve">Мероприятие 1:Организация и проведение спортивно-массовых мероприятий </t>
  </si>
  <si>
    <t>Задача 2: Привлечение населения к занятиям физической культурой и спортом</t>
  </si>
  <si>
    <t>Организация и проведение мероприятий, направленных на привлечение населения к массовым занятиям спортом</t>
  </si>
  <si>
    <t>5.3.</t>
  </si>
  <si>
    <t>Подпрограмма"Реализация молодежной политики в городском округе ЗАТО Свободный"</t>
  </si>
  <si>
    <t>Всего по подпрограмме "Реализация молодежной политики в городском округе ЗАТО Свободный"</t>
  </si>
  <si>
    <t>Цель: Создание благоприятных условий для гражданского становления и самореализации молодежи, поддержка и развитие молодежных инициатив</t>
  </si>
  <si>
    <t>Задача 1:  Формирование целостной системы поддержки инициативной и талантливой молодежи, обладающей лидерскими навыками</t>
  </si>
  <si>
    <t>Мероприятие 1:Организация и проведение мероприятий для молодежи, в том числе, направленных на развитие инициативы и лидерских качеств у молодежи</t>
  </si>
  <si>
    <t>Мероприятие 2:Организация  и проведение в ГО ЗАТО Свободный мероприятий в рамках развития общественных объединений</t>
  </si>
  <si>
    <t>Задача 2: Формирование ценностных установок на создание семьи, ответственного материнства и отцовства</t>
  </si>
  <si>
    <t>Мероприятие 1:Организация и проведение мероприятий, направленных на поддержку семейных ценностей</t>
  </si>
  <si>
    <t>5.4.</t>
  </si>
  <si>
    <t>Подпрограмма "Патриотическое воспитание детей и молодежи городского округа ЗАТО Свободный"</t>
  </si>
  <si>
    <t>Всего по подпрограмме "Патриотическое воспитание детей и молодежи городского округа ЗАТО Свободный"</t>
  </si>
  <si>
    <t>Цель: Развитие системы патриотического воспитания детей и молодежи</t>
  </si>
  <si>
    <t>Задача 1: Гражданско-патриотическое воспитание молодежи, содействие формированию правовых, культурных ценностей в молодежной среде</t>
  </si>
  <si>
    <t xml:space="preserve">Мероприятие 1:Организация и проведение мероприятий патриотической направленности </t>
  </si>
  <si>
    <t>Задача 2: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</si>
  <si>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Мероприятие 1:Организация и проведение мероприятий по допризывной подготовке молодежи к военной службе</t>
  </si>
  <si>
    <t>6.</t>
  </si>
  <si>
    <t xml:space="preserve">Всего по муниципальной программе "Развитие городского хозяйства" </t>
  </si>
  <si>
    <t>6.1.</t>
  </si>
  <si>
    <t>Подпрограмма " Обеспечение качества условий проживания населения и улучшение жилищных условий"</t>
  </si>
  <si>
    <t>Всего по подпрограмме "Обеспечение  качества условий проживания населения и улучшение жилищных условий"</t>
  </si>
  <si>
    <t>Цель: Повышение качества и безопасности проживания населения</t>
  </si>
  <si>
    <t>Задача 1: Обеспечение комфортных условий проживания, повышения качества и условий жизни населения</t>
  </si>
  <si>
    <t>Мероприятие 1:Обеспечение проведения капитального ремонта в муниципальном жилищном фонде</t>
  </si>
  <si>
    <t>Мероприятие 2:Обеспечение выполнения функций собственника жилых помещений по внесению взносов на капитальный ремонт общего имущества многоквартирных домов</t>
  </si>
  <si>
    <t>Задача 2: Повышение энергоэффективности использования энергетических ресурсов в жилищной сфере</t>
  </si>
  <si>
    <t>Мероприятие 1:Оснащение индивидуальными приборами учета муниципальных квартир городского округа ЗАТО Свободный</t>
  </si>
  <si>
    <t>Задача 3: Исполнение иных полномочий в жилищной сфере</t>
  </si>
  <si>
    <t>Мероприятие 1:Обеспечение иных полномочий в жилищной сфере</t>
  </si>
  <si>
    <t>6.2.</t>
  </si>
  <si>
    <t>Подпрограмма "Развитие коммунальной инфраструктуры"</t>
  </si>
  <si>
    <t>Всего по подпрограмме "Развитие коммунальной инфраструктуры"</t>
  </si>
  <si>
    <t>Цель: Повышение надежности систем и качества предоставляемых коммунальных услуг</t>
  </si>
  <si>
    <t>Задача 1: Обеспечение развития коммунальных систем и повышение качества предоставляемых коммунальных услуг</t>
  </si>
  <si>
    <t>Мероприятие 1:Строительство комплекса очистных сооружений бытовой канализации</t>
  </si>
  <si>
    <t>Мероприятие 2:Устройство уличного освещения</t>
  </si>
  <si>
    <t>Мероприятие 3.:Строительство коллектора</t>
  </si>
  <si>
    <t>Мероприятие 3: Обеспечение проведения капитального ремонта и модернизации объектов коммунальной инфраструктуры в сфере водоснабжения, теплоснабжения, электроснабжения</t>
  </si>
  <si>
    <t>Задача 2: Повышение энергоэффективности использования энергетических ресурсов в коммунальной сфере</t>
  </si>
  <si>
    <t>Мероприятие 1:Установка частного преобразователя на оборудовании котельной № 88,89</t>
  </si>
  <si>
    <t>Мероприятие 2:Установка узла учета природного газа</t>
  </si>
  <si>
    <t>Мероприятие 3: Устройство резервной скважины</t>
  </si>
  <si>
    <t>Задача 3: Исполнение иных полномочий в сфере коммунального хозяйства</t>
  </si>
  <si>
    <t>Мероприятие 1:Обеспечение исполнения иных полномочий в сфере коммунального хозяйства</t>
  </si>
  <si>
    <t>6.3.</t>
  </si>
  <si>
    <t>Подпрограмма: "Формирование современной городской среды"</t>
  </si>
  <si>
    <t>Всего по подпрограмме "Формирование комфортной городской среды"</t>
  </si>
  <si>
    <t>Цель: Повышение уровня благоустройства городского округа</t>
  </si>
  <si>
    <t>Задача 1: Обеспечение санитарно-эпидемиологичекого состояния и благоустройства территории городского округа</t>
  </si>
  <si>
    <t>Мероприятие 1:Обеспечение выполнения благоустройства территории</t>
  </si>
  <si>
    <t>6.4.</t>
  </si>
  <si>
    <t>Подпрограмма "Развитие дорожной деятельности"</t>
  </si>
  <si>
    <t>Всего по подпрограмме "Развитие дорожной деятельности"</t>
  </si>
  <si>
    <t>Цель: Сохранение и развитие автомобильных дорог и улично-дорожной сети</t>
  </si>
  <si>
    <t>Задача 1: Обеспечение проведения ремонта и повышения качества содержания автомобильных дорог и улично-дорожной сети</t>
  </si>
  <si>
    <t>Мероприятие 1:Обеспечение содержания дорог и улично-дорожной сети</t>
  </si>
  <si>
    <t xml:space="preserve">Мероприятие 2:Капитальный ремонт улично-дорожной сети </t>
  </si>
  <si>
    <t>6.5.</t>
  </si>
  <si>
    <t>Подпрограмма "Энергосбережение и повышение энергоэффективности  систем коммунальной инфраструктуры"</t>
  </si>
  <si>
    <t>Всего по подпрограмме "Энергосбережение и повышение энергоэффективности  систем коммунальной инфраструктуры"</t>
  </si>
  <si>
    <t>Цель: Повышение энергоэффективности систем коммунальной инфраструктуры</t>
  </si>
  <si>
    <t>Задача 1: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</si>
  <si>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Мероприятие 1:Установка котла мощностью 6 МВт, Котельная № 88,89</t>
  </si>
  <si>
    <t xml:space="preserve">Мероприятие 2:Установка блочно-модульного ЦРП-6/0,04 Кв </t>
  </si>
  <si>
    <t>7.</t>
  </si>
  <si>
    <t>Всего по муниципальной программе «Обеспечение жильем молодых семей на территории городского округа ЗАТО Свободный»</t>
  </si>
  <si>
    <t xml:space="preserve">Мероприятие 1: Выдача  молодым семьям в установленном порядке свидетельства о праве на получение социальной выплаты </t>
  </si>
  <si>
    <t>Мероприятие2: Предоставление социальных выплат на приобретение жилого помещения или строительство индивидуального жилого дома</t>
  </si>
  <si>
    <t>Мероприятие3: Освещение целей и задач программы в средствах массовой информации</t>
  </si>
  <si>
    <t xml:space="preserve">ИТОГО: </t>
  </si>
  <si>
    <t xml:space="preserve">Глава городского округа ЗАТО Свободный </t>
  </si>
  <si>
    <t>А.В. Иванов</t>
  </si>
  <si>
    <t>Исполнитель: Лупашко Л.В.</t>
  </si>
  <si>
    <t>Финансирование объектов капитального строительства за счет всех источников ресурсного обеспечения</t>
  </si>
  <si>
    <t>За   9 месяцев   2014 года</t>
  </si>
  <si>
    <t>(тыс.рублей)</t>
  </si>
  <si>
    <t>Наименование объектов</t>
  </si>
  <si>
    <t>Всего, в том числе:</t>
  </si>
  <si>
    <t>Местный бюджет</t>
  </si>
  <si>
    <t>Областной бюджет</t>
  </si>
  <si>
    <t>Федеральный бюджет</t>
  </si>
  <si>
    <t>план</t>
  </si>
  <si>
    <t xml:space="preserve">факт </t>
  </si>
  <si>
    <t>Всего по муниципальной программе "Развитие информационного общества городского округа ЗАТО свободный"</t>
  </si>
  <si>
    <t>1.1.</t>
  </si>
  <si>
    <t>Создание сооружения связи для оказания услуги высокоскоростного доступа к Интернет-ресурсу для жителей, предприятий и учреждений городского округа</t>
  </si>
  <si>
    <t>Всего по муниципальной программе "Комплексное развитие жизнедеятельности детей в городском округе ЗАТО Свободный"</t>
  </si>
  <si>
    <t>Строительство детского сада на 160 мест</t>
  </si>
  <si>
    <t>И.о.Главыадминистрации городского округа ЗАТО Свободный                                                                         Соколов А.В.</t>
  </si>
  <si>
    <t>Начальник отдела социально-экономического развития                                                                                    Шершова Е.Т.</t>
  </si>
  <si>
    <t>Выполнение мероприятий муниципальных программ за 4 квартал 2020 года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</si>
</sst>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EBF1DE"/>
        <bgColor rgb="FFFFFFFF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9" fillId="0" borderId="0" applyBorder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165" fontId="4" fillId="2" borderId="2" xfId="0" applyNumberFormat="1" applyFont="1" applyFill="1" applyBorder="1" applyAlignment="1">
      <alignment vertical="top"/>
    </xf>
    <xf numFmtId="164" fontId="4" fillId="2" borderId="4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" fontId="1" fillId="4" borderId="2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 wrapText="1"/>
    </xf>
    <xf numFmtId="165" fontId="1" fillId="4" borderId="2" xfId="0" applyNumberFormat="1" applyFont="1" applyFill="1" applyBorder="1" applyAlignment="1">
      <alignment vertical="top"/>
    </xf>
    <xf numFmtId="164" fontId="1" fillId="4" borderId="4" xfId="0" applyNumberFormat="1" applyFont="1" applyFill="1" applyBorder="1" applyAlignment="1">
      <alignment vertical="top"/>
    </xf>
    <xf numFmtId="164" fontId="1" fillId="4" borderId="4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165" fontId="1" fillId="0" borderId="2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left" vertical="top"/>
    </xf>
    <xf numFmtId="0" fontId="1" fillId="3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 wrapText="1"/>
    </xf>
    <xf numFmtId="165" fontId="0" fillId="0" borderId="0" xfId="0" applyNumberFormat="1" applyAlignment="1">
      <alignment vertical="top"/>
    </xf>
    <xf numFmtId="0" fontId="1" fillId="0" borderId="0" xfId="0" applyFont="1" applyAlignment="1">
      <alignment vertical="top" wrapText="1"/>
    </xf>
    <xf numFmtId="164" fontId="5" fillId="0" borderId="4" xfId="0" applyNumberFormat="1" applyFont="1" applyBorder="1" applyAlignment="1">
      <alignment vertical="top" wrapText="1"/>
    </xf>
    <xf numFmtId="16" fontId="1" fillId="0" borderId="6" xfId="0" applyNumberFormat="1" applyFont="1" applyBorder="1" applyAlignment="1">
      <alignment vertical="top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165" fontId="4" fillId="2" borderId="2" xfId="0" applyNumberFormat="1" applyFont="1" applyFill="1" applyBorder="1"/>
    <xf numFmtId="164" fontId="4" fillId="2" borderId="4" xfId="0" applyNumberFormat="1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165" fontId="1" fillId="0" borderId="5" xfId="0" applyNumberFormat="1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165" fontId="1" fillId="0" borderId="2" xfId="0" applyNumberFormat="1" applyFont="1" applyBorder="1"/>
    <xf numFmtId="164" fontId="1" fillId="0" borderId="4" xfId="0" applyNumberFormat="1" applyFont="1" applyBorder="1"/>
    <xf numFmtId="16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165" fontId="1" fillId="0" borderId="7" xfId="0" applyNumberFormat="1" applyFont="1" applyBorder="1" applyAlignment="1">
      <alignment vertical="top"/>
    </xf>
    <xf numFmtId="165" fontId="1" fillId="0" borderId="2" xfId="0" applyNumberFormat="1" applyFont="1" applyBorder="1" applyAlignment="1">
      <alignment vertical="top" wrapText="1"/>
    </xf>
    <xf numFmtId="164" fontId="1" fillId="0" borderId="4" xfId="1" applyNumberFormat="1" applyFont="1" applyBorder="1" applyAlignment="1" applyProtection="1">
      <alignment vertical="top"/>
    </xf>
    <xf numFmtId="165" fontId="1" fillId="0" borderId="2" xfId="0" applyNumberFormat="1" applyFont="1" applyBorder="1" applyAlignment="1">
      <alignment wrapText="1"/>
    </xf>
    <xf numFmtId="164" fontId="1" fillId="0" borderId="4" xfId="0" applyNumberFormat="1" applyFont="1" applyBorder="1" applyAlignment="1"/>
    <xf numFmtId="0" fontId="0" fillId="0" borderId="0" xfId="0" applyAlignment="1"/>
    <xf numFmtId="165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65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165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/>
    <xf numFmtId="165" fontId="1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/>
    <xf numFmtId="0" fontId="7" fillId="0" borderId="2" xfId="0" applyFont="1" applyBorder="1" applyAlignment="1">
      <alignment horizontal="center" vertical="top"/>
    </xf>
    <xf numFmtId="164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horizontal="center"/>
    </xf>
    <xf numFmtId="0" fontId="0" fillId="0" borderId="0" xfId="0" applyFont="1"/>
    <xf numFmtId="164" fontId="0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2" borderId="2" xfId="0" applyFont="1" applyFill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0" fontId="1" fillId="0" borderId="2" xfId="0" applyFont="1" applyBorder="1"/>
    <xf numFmtId="10" fontId="1" fillId="0" borderId="2" xfId="0" applyNumberFormat="1" applyFont="1" applyBorder="1" applyAlignment="1">
      <alignment vertical="top"/>
    </xf>
    <xf numFmtId="164" fontId="4" fillId="0" borderId="4" xfId="0" applyNumberFormat="1" applyFont="1" applyBorder="1"/>
    <xf numFmtId="2" fontId="1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164" fontId="4" fillId="2" borderId="2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1" fillId="5" borderId="2" xfId="0" applyFont="1" applyFill="1" applyBorder="1" applyAlignment="1">
      <alignment horizontal="center"/>
    </xf>
    <xf numFmtId="0" fontId="4" fillId="5" borderId="2" xfId="0" applyFont="1" applyFill="1" applyBorder="1"/>
    <xf numFmtId="165" fontId="4" fillId="5" borderId="2" xfId="0" applyNumberFormat="1" applyFont="1" applyFill="1" applyBorder="1"/>
    <xf numFmtId="164" fontId="4" fillId="5" borderId="4" xfId="0" applyNumberFormat="1" applyFont="1" applyFill="1" applyBorder="1"/>
    <xf numFmtId="0" fontId="1" fillId="5" borderId="2" xfId="0" applyFont="1" applyFill="1" applyBorder="1"/>
    <xf numFmtId="0" fontId="1" fillId="0" borderId="0" xfId="0" applyFont="1"/>
    <xf numFmtId="165" fontId="1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Fill="1" applyBorder="1" applyAlignment="1">
      <alignment vertical="top"/>
    </xf>
    <xf numFmtId="0" fontId="1" fillId="6" borderId="2" xfId="0" applyFont="1" applyFill="1" applyBorder="1" applyAlignment="1">
      <alignment horizontal="center"/>
    </xf>
    <xf numFmtId="0" fontId="0" fillId="7" borderId="0" xfId="0" applyFill="1"/>
    <xf numFmtId="49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wrapText="1"/>
    </xf>
    <xf numFmtId="164" fontId="1" fillId="6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6" borderId="2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4"/>
  <sheetViews>
    <sheetView tabSelected="1" topLeftCell="A262" zoomScale="80" zoomScaleNormal="80" workbookViewId="0">
      <selection activeCell="G189" sqref="G189"/>
    </sheetView>
  </sheetViews>
  <sheetFormatPr defaultColWidth="9.28515625" defaultRowHeight="15.75"/>
  <cols>
    <col min="1" max="1" width="6.7109375" style="1" customWidth="1"/>
    <col min="2" max="2" width="41" customWidth="1"/>
    <col min="3" max="3" width="13.5703125" customWidth="1"/>
    <col min="4" max="4" width="12.5703125" customWidth="1"/>
    <col min="5" max="5" width="11.28515625" customWidth="1"/>
    <col min="6" max="6" width="12" customWidth="1"/>
    <col min="7" max="8" width="14.140625" customWidth="1"/>
    <col min="9" max="9" width="11.42578125" customWidth="1"/>
    <col min="10" max="10" width="11.7109375" customWidth="1"/>
    <col min="11" max="11" width="12.28515625" customWidth="1"/>
    <col min="12" max="12" width="13" customWidth="1"/>
  </cols>
  <sheetData>
    <row r="1" spans="1:13" ht="49.5" customHeight="1">
      <c r="B1" s="103" t="s">
        <v>327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3" spans="1:13">
      <c r="K3" s="104" t="s">
        <v>0</v>
      </c>
      <c r="L3" s="104"/>
    </row>
    <row r="4" spans="1:13" ht="37.5" customHeight="1">
      <c r="A4" s="105" t="s">
        <v>1</v>
      </c>
      <c r="B4" s="106" t="s">
        <v>2</v>
      </c>
      <c r="C4" s="107" t="s">
        <v>3</v>
      </c>
      <c r="D4" s="107"/>
      <c r="E4" s="107"/>
      <c r="F4" s="107"/>
      <c r="G4" s="108" t="s">
        <v>4</v>
      </c>
      <c r="H4" s="108"/>
      <c r="I4" s="108"/>
      <c r="J4" s="108"/>
      <c r="K4" s="109" t="s">
        <v>5</v>
      </c>
      <c r="L4" s="106" t="s">
        <v>6</v>
      </c>
    </row>
    <row r="5" spans="1:13" ht="24" customHeight="1">
      <c r="A5" s="105"/>
      <c r="B5" s="106"/>
      <c r="C5" s="106" t="s">
        <v>7</v>
      </c>
      <c r="D5" s="107" t="s">
        <v>8</v>
      </c>
      <c r="E5" s="107"/>
      <c r="F5" s="107"/>
      <c r="G5" s="108" t="s">
        <v>9</v>
      </c>
      <c r="H5" s="107" t="s">
        <v>10</v>
      </c>
      <c r="I5" s="107"/>
      <c r="J5" s="107"/>
      <c r="K5" s="109"/>
      <c r="L5" s="106"/>
    </row>
    <row r="6" spans="1:13" ht="12.75" customHeight="1">
      <c r="A6" s="105"/>
      <c r="B6" s="106"/>
      <c r="C6" s="106"/>
      <c r="D6" s="106" t="s">
        <v>11</v>
      </c>
      <c r="E6" s="106" t="s">
        <v>12</v>
      </c>
      <c r="F6" s="110" t="s">
        <v>13</v>
      </c>
      <c r="G6" s="108"/>
      <c r="H6" s="106" t="s">
        <v>11</v>
      </c>
      <c r="I6" s="106" t="s">
        <v>12</v>
      </c>
      <c r="J6" s="110" t="s">
        <v>13</v>
      </c>
      <c r="K6" s="109"/>
      <c r="L6" s="106"/>
    </row>
    <row r="7" spans="1:13" ht="4.5" customHeight="1">
      <c r="A7" s="105"/>
      <c r="B7" s="106"/>
      <c r="C7" s="106"/>
      <c r="D7" s="106"/>
      <c r="E7" s="106"/>
      <c r="F7" s="110"/>
      <c r="G7" s="108"/>
      <c r="H7" s="106"/>
      <c r="I7" s="106"/>
      <c r="J7" s="110"/>
      <c r="K7" s="109"/>
      <c r="L7" s="106"/>
    </row>
    <row r="8" spans="1:13" ht="12.75">
      <c r="A8" s="105"/>
      <c r="B8" s="106"/>
      <c r="C8" s="106"/>
      <c r="D8" s="106"/>
      <c r="E8" s="106"/>
      <c r="F8" s="110"/>
      <c r="G8" s="108"/>
      <c r="H8" s="106"/>
      <c r="I8" s="106"/>
      <c r="J8" s="110"/>
      <c r="K8" s="109"/>
      <c r="L8" s="106"/>
    </row>
    <row r="9" spans="1:13" ht="12.75">
      <c r="A9" s="105"/>
      <c r="B9" s="106"/>
      <c r="C9" s="106"/>
      <c r="D9" s="106"/>
      <c r="E9" s="106"/>
      <c r="F9" s="110"/>
      <c r="G9" s="108"/>
      <c r="H9" s="106"/>
      <c r="I9" s="106"/>
      <c r="J9" s="110"/>
      <c r="K9" s="109"/>
      <c r="L9" s="106"/>
    </row>
    <row r="10" spans="1:13" ht="12.75">
      <c r="A10" s="105"/>
      <c r="B10" s="106"/>
      <c r="C10" s="106"/>
      <c r="D10" s="106"/>
      <c r="E10" s="106"/>
      <c r="F10" s="110"/>
      <c r="G10" s="108"/>
      <c r="H10" s="106"/>
      <c r="I10" s="106"/>
      <c r="J10" s="110"/>
      <c r="K10" s="109"/>
      <c r="L10" s="106"/>
    </row>
    <row r="11" spans="1:13" s="6" customFormat="1" ht="78.75" customHeight="1">
      <c r="A11" s="2">
        <v>1</v>
      </c>
      <c r="B11" s="3" t="s">
        <v>14</v>
      </c>
      <c r="C11" s="4">
        <f>D11+E11+F11</f>
        <v>31436.389070000001</v>
      </c>
      <c r="D11" s="4">
        <f>SUM(D13+D19+D31+D39)</f>
        <v>31436.389070000001</v>
      </c>
      <c r="E11" s="4">
        <f>SUM(E13+E19+E31+E39)</f>
        <v>0</v>
      </c>
      <c r="F11" s="4">
        <f>SUM(F13+F19+F31+F39)</f>
        <v>0</v>
      </c>
      <c r="G11" s="4">
        <f>SUM(G13+G19+G31+G39)</f>
        <v>26429.502</v>
      </c>
      <c r="H11" s="4">
        <f>H13+H19+H31+H39</f>
        <v>26429.502</v>
      </c>
      <c r="I11" s="4">
        <f>SUM(I13+I19+I31+I39)</f>
        <v>0</v>
      </c>
      <c r="J11" s="4">
        <f>SUM(J13+J19+J31+J39)</f>
        <v>0</v>
      </c>
      <c r="K11" s="5">
        <f>G11/C11</f>
        <v>0.84072957428885775</v>
      </c>
      <c r="L11" s="5"/>
    </row>
    <row r="12" spans="1:13" s="97" customFormat="1" ht="20.25" customHeight="1">
      <c r="A12" s="98" t="s">
        <v>15</v>
      </c>
      <c r="B12" s="111" t="s">
        <v>16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3" s="6" customFormat="1" ht="49.5" customHeight="1">
      <c r="A13" s="7"/>
      <c r="B13" s="8" t="s">
        <v>17</v>
      </c>
      <c r="C13" s="9">
        <f>D13+E13</f>
        <v>100</v>
      </c>
      <c r="D13" s="9">
        <f>D16+D17</f>
        <v>100</v>
      </c>
      <c r="E13" s="9">
        <f>E16+E17</f>
        <v>0</v>
      </c>
      <c r="F13" s="9">
        <f>F16+F17</f>
        <v>0</v>
      </c>
      <c r="G13" s="9">
        <f>H13+I13+J13</f>
        <v>85</v>
      </c>
      <c r="H13" s="9">
        <f>H16+H17</f>
        <v>85</v>
      </c>
      <c r="I13" s="9">
        <f>I16+I17</f>
        <v>0</v>
      </c>
      <c r="J13" s="9">
        <f>J16+J17</f>
        <v>0</v>
      </c>
      <c r="K13" s="10">
        <f>G13/C13</f>
        <v>0.85</v>
      </c>
      <c r="L13" s="11"/>
    </row>
    <row r="14" spans="1:13" ht="21.75" customHeight="1">
      <c r="A14" s="12"/>
      <c r="B14" s="112" t="s">
        <v>18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13" ht="20.25" customHeight="1">
      <c r="A15" s="12"/>
      <c r="B15" s="113" t="s">
        <v>19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t="s">
        <v>20</v>
      </c>
    </row>
    <row r="16" spans="1:13" s="6" customFormat="1" ht="47.25">
      <c r="A16" s="14"/>
      <c r="B16" s="15" t="s">
        <v>21</v>
      </c>
      <c r="C16" s="16">
        <f>SUM(D16:F16)</f>
        <v>100</v>
      </c>
      <c r="D16" s="16">
        <v>100</v>
      </c>
      <c r="E16" s="16">
        <v>0</v>
      </c>
      <c r="F16" s="16">
        <v>0</v>
      </c>
      <c r="G16" s="16">
        <f>H16+I16+J16</f>
        <v>85</v>
      </c>
      <c r="H16" s="95">
        <v>85</v>
      </c>
      <c r="I16" s="16">
        <v>0</v>
      </c>
      <c r="J16" s="16">
        <v>0</v>
      </c>
      <c r="K16" s="17">
        <f>G16/C16</f>
        <v>0.85</v>
      </c>
      <c r="L16" s="18"/>
    </row>
    <row r="17" spans="1:12" s="6" customFormat="1">
      <c r="A17" s="14"/>
      <c r="B17" s="19" t="s">
        <v>22</v>
      </c>
      <c r="C17" s="16">
        <f>SUM(D17:F17)</f>
        <v>0</v>
      </c>
      <c r="D17" s="16">
        <v>0</v>
      </c>
      <c r="E17" s="16">
        <v>0</v>
      </c>
      <c r="F17" s="16">
        <v>0</v>
      </c>
      <c r="G17" s="16">
        <f>H17+I17+J17</f>
        <v>0</v>
      </c>
      <c r="H17" s="16">
        <v>0</v>
      </c>
      <c r="I17" s="16">
        <v>0</v>
      </c>
      <c r="J17" s="16">
        <v>0</v>
      </c>
      <c r="K17" s="17"/>
      <c r="L17" s="20"/>
    </row>
    <row r="18" spans="1:12" s="97" customFormat="1" ht="19.5" customHeight="1">
      <c r="A18" s="96" t="s">
        <v>23</v>
      </c>
      <c r="B18" s="111" t="s">
        <v>24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s="6" customFormat="1" ht="40.35" customHeight="1">
      <c r="A19" s="14"/>
      <c r="B19" s="15" t="s">
        <v>25</v>
      </c>
      <c r="C19" s="16">
        <f>D19+E19+F19</f>
        <v>3886.99307</v>
      </c>
      <c r="D19" s="16">
        <f>SUM(D22+D24+D26+D28+D29)</f>
        <v>3886.99307</v>
      </c>
      <c r="E19" s="16">
        <f>SUM(E22+E26+E28)</f>
        <v>0</v>
      </c>
      <c r="F19" s="16">
        <f>SUM(F22+F26+F28)</f>
        <v>0</v>
      </c>
      <c r="G19" s="16">
        <f>G22+G24+G26+G28+G29</f>
        <v>1312.8</v>
      </c>
      <c r="H19" s="16">
        <f>H22+H24+H26+H28+H29</f>
        <v>1312.8</v>
      </c>
      <c r="I19" s="16">
        <f>SUM(I22+I26+I28)</f>
        <v>0</v>
      </c>
      <c r="J19" s="16">
        <f>SUM(J22+J26+J28)</f>
        <v>0</v>
      </c>
      <c r="K19" s="17">
        <f>G19/C19</f>
        <v>0.33774179072565208</v>
      </c>
      <c r="L19" s="22"/>
    </row>
    <row r="20" spans="1:12" ht="19.5" customHeight="1">
      <c r="A20" s="12"/>
      <c r="B20" s="113" t="s">
        <v>26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2" ht="21" customHeight="1">
      <c r="A21" s="12"/>
      <c r="B21" s="113" t="s">
        <v>27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1:12" s="6" customFormat="1" ht="63" customHeight="1">
      <c r="A22" s="14"/>
      <c r="B22" s="15" t="s">
        <v>28</v>
      </c>
      <c r="C22" s="16">
        <f>D22+E22+F22</f>
        <v>0</v>
      </c>
      <c r="D22" s="16">
        <v>0</v>
      </c>
      <c r="E22" s="16">
        <v>0</v>
      </c>
      <c r="F22" s="16">
        <v>0</v>
      </c>
      <c r="G22" s="16">
        <f>SUM(H22:J22)</f>
        <v>0</v>
      </c>
      <c r="H22" s="16">
        <v>0</v>
      </c>
      <c r="I22" s="16">
        <v>0</v>
      </c>
      <c r="J22" s="16">
        <v>0</v>
      </c>
      <c r="K22" s="17">
        <v>0</v>
      </c>
      <c r="L22" s="22"/>
    </row>
    <row r="23" spans="1:12" ht="22.5" customHeight="1">
      <c r="A23" s="23"/>
      <c r="B23" s="105" t="s">
        <v>29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s="6" customFormat="1" ht="98.45" customHeight="1">
      <c r="A24" s="24"/>
      <c r="B24" s="25" t="s">
        <v>30</v>
      </c>
      <c r="C24" s="26">
        <f>D24+E24+F24</f>
        <v>79.7</v>
      </c>
      <c r="D24" s="26">
        <v>79.7</v>
      </c>
      <c r="E24" s="26">
        <v>0</v>
      </c>
      <c r="F24" s="26">
        <v>0</v>
      </c>
      <c r="G24" s="26">
        <f>H24+I24+J24</f>
        <v>63</v>
      </c>
      <c r="H24" s="26">
        <v>63</v>
      </c>
      <c r="I24" s="26">
        <v>0</v>
      </c>
      <c r="J24" s="26">
        <v>0</v>
      </c>
      <c r="K24" s="27">
        <f>G24/C24</f>
        <v>0.79046424090338763</v>
      </c>
      <c r="L24" s="28"/>
    </row>
    <row r="25" spans="1:12" ht="22.5" customHeight="1">
      <c r="A25" s="23"/>
      <c r="B25" s="105" t="s">
        <v>31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s="6" customFormat="1" ht="60.95" customHeight="1">
      <c r="A26" s="14"/>
      <c r="B26" s="15" t="s">
        <v>32</v>
      </c>
      <c r="C26" s="16">
        <f>SUM(D26:F26)</f>
        <v>1207.8</v>
      </c>
      <c r="D26" s="16">
        <v>1207.8</v>
      </c>
      <c r="E26" s="16">
        <v>0</v>
      </c>
      <c r="F26" s="16">
        <v>0</v>
      </c>
      <c r="G26" s="16">
        <f>SUM(H26:J26)</f>
        <v>1207.8</v>
      </c>
      <c r="H26" s="16">
        <v>1207.8</v>
      </c>
      <c r="I26" s="16">
        <v>0</v>
      </c>
      <c r="J26" s="16">
        <v>0</v>
      </c>
      <c r="K26" s="17">
        <f>G26/C26</f>
        <v>1</v>
      </c>
      <c r="L26" s="22"/>
    </row>
    <row r="27" spans="1:12" ht="20.25" customHeight="1">
      <c r="A27" s="12"/>
      <c r="B27" s="113" t="s">
        <v>33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2" s="6" customFormat="1" ht="50.25" customHeight="1">
      <c r="A28" s="14"/>
      <c r="B28" s="15" t="s">
        <v>34</v>
      </c>
      <c r="C28" s="16">
        <f>SUM(D28:F28)</f>
        <v>2599.49307</v>
      </c>
      <c r="D28" s="16">
        <v>2599.49307</v>
      </c>
      <c r="E28" s="16">
        <v>0</v>
      </c>
      <c r="F28" s="16">
        <v>0</v>
      </c>
      <c r="G28" s="16">
        <f>SUM(H28:J28)</f>
        <v>42</v>
      </c>
      <c r="H28" s="95">
        <v>42</v>
      </c>
      <c r="I28" s="16">
        <v>0</v>
      </c>
      <c r="J28" s="16">
        <v>0</v>
      </c>
      <c r="K28" s="17">
        <f>G28/C28</f>
        <v>1.6156996333135061E-2</v>
      </c>
      <c r="L28" s="22"/>
    </row>
    <row r="29" spans="1:12" s="6" customFormat="1" ht="45" customHeight="1">
      <c r="A29" s="14"/>
      <c r="B29" s="15" t="s">
        <v>35</v>
      </c>
      <c r="C29" s="16">
        <f>SUM(D29:F29)</f>
        <v>0</v>
      </c>
      <c r="D29" s="16">
        <v>0</v>
      </c>
      <c r="E29" s="16">
        <v>0</v>
      </c>
      <c r="F29" s="16">
        <v>0</v>
      </c>
      <c r="G29" s="16">
        <f>SUM(H29:J29)</f>
        <v>0</v>
      </c>
      <c r="H29" s="16">
        <v>0</v>
      </c>
      <c r="I29" s="16">
        <v>0</v>
      </c>
      <c r="J29" s="16">
        <v>0</v>
      </c>
      <c r="K29" s="17"/>
      <c r="L29" s="22"/>
    </row>
    <row r="30" spans="1:12" ht="23.25" customHeight="1">
      <c r="A30" s="21" t="s">
        <v>36</v>
      </c>
      <c r="B30" s="111" t="s">
        <v>37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12" s="6" customFormat="1" ht="31.9" customHeight="1">
      <c r="A31" s="14"/>
      <c r="B31" s="15" t="s">
        <v>38</v>
      </c>
      <c r="C31" s="16">
        <f t="shared" ref="C31:J31" si="0">SUM(C34:C37)</f>
        <v>2522.0570000000002</v>
      </c>
      <c r="D31" s="16">
        <f t="shared" si="0"/>
        <v>2522.0570000000002</v>
      </c>
      <c r="E31" s="16">
        <f t="shared" si="0"/>
        <v>0</v>
      </c>
      <c r="F31" s="16">
        <f t="shared" si="0"/>
        <v>0</v>
      </c>
      <c r="G31" s="16">
        <f t="shared" si="0"/>
        <v>2444.8960000000002</v>
      </c>
      <c r="H31" s="16">
        <f t="shared" si="0"/>
        <v>2444.8960000000002</v>
      </c>
      <c r="I31" s="16">
        <f t="shared" si="0"/>
        <v>0</v>
      </c>
      <c r="J31" s="16">
        <f t="shared" si="0"/>
        <v>0</v>
      </c>
      <c r="K31" s="17">
        <f>G31/C31</f>
        <v>0.96940552889962439</v>
      </c>
      <c r="L31" s="22"/>
    </row>
    <row r="32" spans="1:12" ht="22.5" customHeight="1">
      <c r="A32" s="12"/>
      <c r="B32" s="113" t="s">
        <v>39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3" ht="30.75" customHeight="1">
      <c r="A33" s="12"/>
      <c r="B33" s="113" t="s">
        <v>40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1:13" s="6" customFormat="1" ht="45.95" customHeight="1">
      <c r="A34" s="14"/>
      <c r="B34" s="15" t="s">
        <v>41</v>
      </c>
      <c r="C34" s="16">
        <f>SUM(D34:F34)</f>
        <v>1030.0730000000001</v>
      </c>
      <c r="D34" s="16">
        <v>1030.0730000000001</v>
      </c>
      <c r="E34" s="16">
        <v>0</v>
      </c>
      <c r="F34" s="16">
        <v>0</v>
      </c>
      <c r="G34" s="16">
        <f>SUM(H34:J34)</f>
        <v>959.46400000000006</v>
      </c>
      <c r="H34" s="16">
        <v>959.46400000000006</v>
      </c>
      <c r="I34" s="16">
        <v>0</v>
      </c>
      <c r="J34" s="16">
        <v>0</v>
      </c>
      <c r="K34" s="17">
        <f>G34/C34</f>
        <v>0.93145243104129505</v>
      </c>
      <c r="L34" s="22"/>
    </row>
    <row r="35" spans="1:13" s="6" customFormat="1" ht="76.900000000000006" customHeight="1">
      <c r="A35" s="14"/>
      <c r="B35" s="15" t="s">
        <v>42</v>
      </c>
      <c r="C35" s="16">
        <f>SUM(D35:F35)</f>
        <v>1476.384</v>
      </c>
      <c r="D35" s="16">
        <v>1476.384</v>
      </c>
      <c r="E35" s="16">
        <v>0</v>
      </c>
      <c r="F35" s="16">
        <v>0</v>
      </c>
      <c r="G35" s="16">
        <f>SUM(H35:J35)</f>
        <v>1469.8320000000001</v>
      </c>
      <c r="H35" s="16">
        <v>1469.8320000000001</v>
      </c>
      <c r="I35" s="16">
        <v>0</v>
      </c>
      <c r="J35" s="16">
        <v>0</v>
      </c>
      <c r="K35" s="17">
        <f>G35/C35</f>
        <v>0.99556213017751483</v>
      </c>
      <c r="L35" s="29"/>
      <c r="M35" s="30"/>
    </row>
    <row r="36" spans="1:13" ht="20.65" customHeight="1">
      <c r="A36" s="12"/>
      <c r="B36" s="113" t="s">
        <v>43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3" s="6" customFormat="1" ht="45.75" customHeight="1">
      <c r="A37" s="14"/>
      <c r="B37" s="31" t="s">
        <v>44</v>
      </c>
      <c r="C37" s="16">
        <f>SUM(D37:F37)</f>
        <v>15.6</v>
      </c>
      <c r="D37" s="16">
        <v>15.6</v>
      </c>
      <c r="E37" s="16">
        <v>0</v>
      </c>
      <c r="F37" s="16">
        <v>0</v>
      </c>
      <c r="G37" s="16">
        <f>SUM(H37:J37)</f>
        <v>15.6</v>
      </c>
      <c r="H37" s="95">
        <v>15.6</v>
      </c>
      <c r="I37" s="16">
        <v>0</v>
      </c>
      <c r="J37" s="16">
        <v>0</v>
      </c>
      <c r="K37" s="17">
        <f>G37/C37</f>
        <v>1</v>
      </c>
      <c r="L37" s="29"/>
    </row>
    <row r="38" spans="1:13" s="97" customFormat="1" ht="35.65" customHeight="1">
      <c r="A38" s="96" t="s">
        <v>45</v>
      </c>
      <c r="B38" s="111" t="s">
        <v>46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3" s="6" customFormat="1" ht="85.35" customHeight="1">
      <c r="A39" s="24"/>
      <c r="B39" s="15" t="s">
        <v>47</v>
      </c>
      <c r="C39" s="16">
        <f t="shared" ref="C39:J39" si="1">SUM(C42+C43)</f>
        <v>24927.339</v>
      </c>
      <c r="D39" s="16">
        <f t="shared" si="1"/>
        <v>24927.339</v>
      </c>
      <c r="E39" s="16">
        <f t="shared" si="1"/>
        <v>0</v>
      </c>
      <c r="F39" s="16">
        <f t="shared" si="1"/>
        <v>0</v>
      </c>
      <c r="G39" s="16">
        <f t="shared" si="1"/>
        <v>22586.806</v>
      </c>
      <c r="H39" s="16">
        <f t="shared" si="1"/>
        <v>22586.806</v>
      </c>
      <c r="I39" s="16">
        <f t="shared" si="1"/>
        <v>0</v>
      </c>
      <c r="J39" s="16">
        <f t="shared" si="1"/>
        <v>0</v>
      </c>
      <c r="K39" s="17">
        <f>G39/C39</f>
        <v>0.9061057820892956</v>
      </c>
      <c r="L39" s="32"/>
    </row>
    <row r="40" spans="1:13" ht="17.25" customHeight="1">
      <c r="A40" s="12"/>
      <c r="B40" s="113" t="s">
        <v>48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3" ht="19.5" customHeight="1">
      <c r="A41" s="12"/>
      <c r="B41" s="113" t="s">
        <v>49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  <row r="42" spans="1:13" s="6" customFormat="1" ht="62.85" customHeight="1">
      <c r="A42" s="24"/>
      <c r="B42" s="33" t="s">
        <v>50</v>
      </c>
      <c r="C42" s="16">
        <f>SUM(D42:F42)</f>
        <v>24726.438999999998</v>
      </c>
      <c r="D42" s="16">
        <v>24726.438999999998</v>
      </c>
      <c r="E42" s="16">
        <v>0</v>
      </c>
      <c r="F42" s="16">
        <v>0</v>
      </c>
      <c r="G42" s="16">
        <f>SUM(H42:J42)</f>
        <v>22535.766</v>
      </c>
      <c r="H42" s="16">
        <v>22535.766</v>
      </c>
      <c r="I42" s="16">
        <v>0</v>
      </c>
      <c r="J42" s="16">
        <v>0</v>
      </c>
      <c r="K42" s="17">
        <f>G42/C42</f>
        <v>0.91140361942130044</v>
      </c>
      <c r="L42" s="114"/>
    </row>
    <row r="43" spans="1:13" s="6" customFormat="1" ht="102" customHeight="1">
      <c r="A43" s="14"/>
      <c r="B43" s="15" t="s">
        <v>51</v>
      </c>
      <c r="C43" s="16">
        <f>SUM(D43:F43)</f>
        <v>200.9</v>
      </c>
      <c r="D43" s="16">
        <v>200.9</v>
      </c>
      <c r="E43" s="16">
        <v>0</v>
      </c>
      <c r="F43" s="16">
        <v>0</v>
      </c>
      <c r="G43" s="16">
        <f>SUM(H43:J43)</f>
        <v>51.04</v>
      </c>
      <c r="H43" s="16">
        <v>51.04</v>
      </c>
      <c r="I43" s="16">
        <v>0</v>
      </c>
      <c r="J43" s="16">
        <v>0</v>
      </c>
      <c r="K43" s="17">
        <f>G43/C43</f>
        <v>0.25405674464907912</v>
      </c>
      <c r="L43" s="114"/>
    </row>
    <row r="44" spans="1:13" ht="42.75" customHeight="1">
      <c r="A44" s="34" t="s">
        <v>52</v>
      </c>
      <c r="B44" s="35" t="s">
        <v>53</v>
      </c>
      <c r="C44" s="36">
        <f>SUM(C46+C51+C60+C67+C74+C82)</f>
        <v>7327.3676000000005</v>
      </c>
      <c r="D44" s="36">
        <f>SUM(D46+D51+D60+D67+D74+D82)</f>
        <v>7327.3676000000005</v>
      </c>
      <c r="E44" s="36">
        <f>SUM(E46+E51+E60+E67+E74+E82)</f>
        <v>0</v>
      </c>
      <c r="F44" s="36">
        <f>SUM(F46+F51+F60+F67+F74+F82)</f>
        <v>0</v>
      </c>
      <c r="G44" s="36">
        <f>H44+I44+J44</f>
        <v>5838.5034600000008</v>
      </c>
      <c r="H44" s="36">
        <f>H46+H51+H60+H67+H74+H82</f>
        <v>5838.5034600000008</v>
      </c>
      <c r="I44" s="36">
        <f>SUM(I46+I51+I60+I67+I74+I82)</f>
        <v>0</v>
      </c>
      <c r="J44" s="36">
        <f>SUM(J46+J51+J60+J67+J74+J82)</f>
        <v>0</v>
      </c>
      <c r="K44" s="37">
        <f>G44/C44</f>
        <v>0.7968077730943921</v>
      </c>
      <c r="L44" s="38"/>
    </row>
    <row r="45" spans="1:13" s="97" customFormat="1" ht="21.2" customHeight="1">
      <c r="A45" s="96" t="s">
        <v>54</v>
      </c>
      <c r="B45" s="111" t="s">
        <v>55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</row>
    <row r="46" spans="1:13" s="6" customFormat="1" ht="33.950000000000003" customHeight="1">
      <c r="A46" s="39"/>
      <c r="B46" s="15" t="s">
        <v>56</v>
      </c>
      <c r="C46" s="40">
        <f>SUM(C49)</f>
        <v>98.3</v>
      </c>
      <c r="D46" s="40">
        <f>SUM(D49)</f>
        <v>98.3</v>
      </c>
      <c r="E46" s="40">
        <f>SUM(E49)</f>
        <v>0</v>
      </c>
      <c r="F46" s="40">
        <f>SUM(F49)</f>
        <v>0</v>
      </c>
      <c r="G46" s="40">
        <f>H46+I46+J46</f>
        <v>67.375</v>
      </c>
      <c r="H46" s="40">
        <f>H49</f>
        <v>67.375</v>
      </c>
      <c r="I46" s="40">
        <f>SUM(I49)</f>
        <v>0</v>
      </c>
      <c r="J46" s="40">
        <f>SUM(J49)</f>
        <v>0</v>
      </c>
      <c r="K46" s="17">
        <f>G46/C46</f>
        <v>0.68540183112919639</v>
      </c>
      <c r="L46" s="29"/>
    </row>
    <row r="47" spans="1:13" ht="18" customHeight="1">
      <c r="A47" s="41"/>
      <c r="B47" s="113" t="s">
        <v>57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1:13" ht="20.45" customHeight="1">
      <c r="A48" s="41"/>
      <c r="B48" s="113" t="s">
        <v>58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1:12" s="6" customFormat="1" ht="48.75" customHeight="1">
      <c r="A49" s="14"/>
      <c r="B49" s="15" t="s">
        <v>59</v>
      </c>
      <c r="C49" s="16">
        <f>SUM(D49:F49)</f>
        <v>98.3</v>
      </c>
      <c r="D49" s="16">
        <v>98.3</v>
      </c>
      <c r="E49" s="16">
        <v>0</v>
      </c>
      <c r="F49" s="16">
        <v>0</v>
      </c>
      <c r="G49" s="16">
        <f>H49+I49+J49</f>
        <v>67.375</v>
      </c>
      <c r="H49" s="16">
        <v>67.375</v>
      </c>
      <c r="I49" s="16">
        <v>0</v>
      </c>
      <c r="J49" s="16">
        <v>0</v>
      </c>
      <c r="K49" s="17">
        <f>G49/C49</f>
        <v>0.68540183112919639</v>
      </c>
      <c r="L49" s="29"/>
    </row>
    <row r="50" spans="1:12" s="97" customFormat="1" ht="20.45" customHeight="1">
      <c r="A50" s="96" t="s">
        <v>60</v>
      </c>
      <c r="B50" s="111" t="s">
        <v>61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</row>
    <row r="51" spans="1:12" s="6" customFormat="1" ht="64.5" customHeight="1">
      <c r="A51" s="14"/>
      <c r="B51" s="15" t="s">
        <v>62</v>
      </c>
      <c r="C51" s="16">
        <f>D51+E51+F51</f>
        <v>7183.8676000000005</v>
      </c>
      <c r="D51" s="16">
        <f>SUM(D54+D56+D58)</f>
        <v>7183.8676000000005</v>
      </c>
      <c r="E51" s="16">
        <f>SUM(E54+E56+E58)</f>
        <v>0</v>
      </c>
      <c r="F51" s="16">
        <f>SUM(F54+F56+F58)</f>
        <v>0</v>
      </c>
      <c r="G51" s="16">
        <f>H51+I51+J51</f>
        <v>5727.1384600000001</v>
      </c>
      <c r="H51" s="16">
        <f>H54+H56+H58</f>
        <v>5727.1384600000001</v>
      </c>
      <c r="I51" s="16">
        <f>SUM(I54+I56+I58)</f>
        <v>0</v>
      </c>
      <c r="J51" s="16">
        <f>SUM(J54+J56+J58)</f>
        <v>0</v>
      </c>
      <c r="K51" s="17">
        <f>G51/C51</f>
        <v>0.79722216205655017</v>
      </c>
      <c r="L51" s="29"/>
    </row>
    <row r="52" spans="1:12" ht="15.75" customHeight="1">
      <c r="A52" s="23"/>
      <c r="B52" s="105" t="s">
        <v>63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1:12" ht="32.25" customHeight="1">
      <c r="A53" s="12"/>
      <c r="B53" s="113" t="s">
        <v>64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</row>
    <row r="54" spans="1:12" ht="75" customHeight="1">
      <c r="A54" s="12"/>
      <c r="B54" s="42" t="s">
        <v>65</v>
      </c>
      <c r="C54" s="43">
        <f>SUM(D54:F54)</f>
        <v>1395.9736</v>
      </c>
      <c r="D54" s="43">
        <v>1395.9736</v>
      </c>
      <c r="E54" s="43">
        <v>0</v>
      </c>
      <c r="F54" s="43">
        <v>0</v>
      </c>
      <c r="G54" s="43">
        <f>SUM(H54:J54)</f>
        <v>1202.52548</v>
      </c>
      <c r="H54" s="43">
        <v>1202.52548</v>
      </c>
      <c r="I54" s="43">
        <v>0</v>
      </c>
      <c r="J54" s="43">
        <v>0</v>
      </c>
      <c r="K54" s="44">
        <f>G54/C54</f>
        <v>0.86142422750688119</v>
      </c>
      <c r="L54" s="45"/>
    </row>
    <row r="55" spans="1:12" ht="21.2" customHeight="1">
      <c r="A55" s="12"/>
      <c r="B55" s="113" t="s">
        <v>66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</row>
    <row r="56" spans="1:12" s="6" customFormat="1" ht="50.25" customHeight="1">
      <c r="A56" s="24"/>
      <c r="B56" s="46" t="s">
        <v>67</v>
      </c>
      <c r="C56" s="16">
        <f>SUM(D56:F56)</f>
        <v>76</v>
      </c>
      <c r="D56" s="16">
        <v>76</v>
      </c>
      <c r="E56" s="16">
        <v>0</v>
      </c>
      <c r="F56" s="16">
        <v>0</v>
      </c>
      <c r="G56" s="16">
        <f>SUM(H56:J56)</f>
        <v>0</v>
      </c>
      <c r="H56" s="16">
        <v>0</v>
      </c>
      <c r="I56" s="16">
        <v>0</v>
      </c>
      <c r="J56" s="16">
        <v>0</v>
      </c>
      <c r="K56" s="17">
        <f>G56/C56</f>
        <v>0</v>
      </c>
      <c r="L56" s="28"/>
    </row>
    <row r="57" spans="1:12" ht="24.95" customHeight="1">
      <c r="A57" s="12"/>
      <c r="B57" s="113" t="s">
        <v>68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</row>
    <row r="58" spans="1:12" s="6" customFormat="1" ht="51.75" customHeight="1">
      <c r="A58" s="14"/>
      <c r="B58" s="15" t="s">
        <v>69</v>
      </c>
      <c r="C58" s="16">
        <f>SUM(D58:F58)</f>
        <v>5711.8940000000002</v>
      </c>
      <c r="D58" s="16">
        <v>5711.8940000000002</v>
      </c>
      <c r="E58" s="16">
        <v>0</v>
      </c>
      <c r="F58" s="16">
        <v>0</v>
      </c>
      <c r="G58" s="16">
        <f>SUM(H58:J58)</f>
        <v>4524.6129799999999</v>
      </c>
      <c r="H58" s="16">
        <v>4524.6129799999999</v>
      </c>
      <c r="I58" s="16">
        <v>0</v>
      </c>
      <c r="J58" s="16">
        <v>0</v>
      </c>
      <c r="K58" s="17">
        <f>G58/C58</f>
        <v>0.79213882120361467</v>
      </c>
      <c r="L58" s="22"/>
    </row>
    <row r="59" spans="1:12" s="97" customFormat="1" ht="22.5" customHeight="1">
      <c r="A59" s="99" t="s">
        <v>70</v>
      </c>
      <c r="B59" s="115" t="s">
        <v>71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12" s="6" customFormat="1" ht="53.25" customHeight="1">
      <c r="A60" s="14"/>
      <c r="B60" s="15" t="s">
        <v>72</v>
      </c>
      <c r="C60" s="16">
        <f>SUM(C63+C65)</f>
        <v>5</v>
      </c>
      <c r="D60" s="16">
        <f>SUM(D63+D65)</f>
        <v>5</v>
      </c>
      <c r="E60" s="16">
        <f>SUM(E63+E65)</f>
        <v>0</v>
      </c>
      <c r="F60" s="16">
        <f>SUM(F63+F65)</f>
        <v>0</v>
      </c>
      <c r="G60" s="16">
        <f>H60+I60+J60</f>
        <v>4.7699999999999996</v>
      </c>
      <c r="H60" s="16">
        <f>H63+H65</f>
        <v>4.7699999999999996</v>
      </c>
      <c r="I60" s="16">
        <f>SUM(I63+I65)</f>
        <v>0</v>
      </c>
      <c r="J60" s="16">
        <f>SUM(J63+J65)</f>
        <v>0</v>
      </c>
      <c r="K60" s="17">
        <f>G60/C60</f>
        <v>0.95399999999999996</v>
      </c>
      <c r="L60" s="47"/>
    </row>
    <row r="61" spans="1:12" ht="21.75" customHeight="1">
      <c r="A61" s="12"/>
      <c r="B61" s="113" t="s">
        <v>73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1:12" ht="24" customHeight="1">
      <c r="A62" s="12"/>
      <c r="B62" s="116" t="s">
        <v>74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1:12" s="6" customFormat="1" ht="78.75" customHeight="1">
      <c r="A63" s="24"/>
      <c r="B63" s="46" t="s">
        <v>75</v>
      </c>
      <c r="C63" s="16">
        <f>SUM(D63:F63)</f>
        <v>5</v>
      </c>
      <c r="D63" s="16">
        <v>5</v>
      </c>
      <c r="E63" s="16">
        <v>0</v>
      </c>
      <c r="F63" s="16">
        <v>0</v>
      </c>
      <c r="G63" s="16">
        <f>SUM(H63:J63)</f>
        <v>4.7699999999999996</v>
      </c>
      <c r="H63" s="16">
        <v>4.7699999999999996</v>
      </c>
      <c r="I63" s="16">
        <v>0</v>
      </c>
      <c r="J63" s="16">
        <v>0</v>
      </c>
      <c r="K63" s="17">
        <f>G63/C63</f>
        <v>0.95399999999999996</v>
      </c>
      <c r="L63" s="28"/>
    </row>
    <row r="64" spans="1:12" ht="44.25" customHeight="1">
      <c r="A64" s="23"/>
      <c r="B64" s="105" t="s">
        <v>76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</row>
    <row r="65" spans="1:12" s="6" customFormat="1" ht="54.75" customHeight="1">
      <c r="A65" s="14"/>
      <c r="B65" s="15" t="s">
        <v>77</v>
      </c>
      <c r="C65" s="16">
        <f>SUM(D65:F65)</f>
        <v>0</v>
      </c>
      <c r="D65" s="16">
        <v>0</v>
      </c>
      <c r="E65" s="16">
        <v>0</v>
      </c>
      <c r="F65" s="16">
        <v>0</v>
      </c>
      <c r="G65" s="16">
        <f>SUM(H65:J65)</f>
        <v>0</v>
      </c>
      <c r="H65" s="16">
        <v>0</v>
      </c>
      <c r="I65" s="16">
        <v>0</v>
      </c>
      <c r="J65" s="16">
        <v>0</v>
      </c>
      <c r="K65" s="17"/>
      <c r="L65" s="29"/>
    </row>
    <row r="66" spans="1:12" s="97" customFormat="1" ht="19.5" customHeight="1">
      <c r="A66" s="96" t="s">
        <v>78</v>
      </c>
      <c r="B66" s="117" t="s">
        <v>79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01"/>
    </row>
    <row r="67" spans="1:12" s="6" customFormat="1" ht="32.25" customHeight="1">
      <c r="A67" s="14"/>
      <c r="B67" s="48" t="s">
        <v>80</v>
      </c>
      <c r="C67" s="49">
        <f t="shared" ref="C67:J67" si="2">SUM(C70)</f>
        <v>23.9</v>
      </c>
      <c r="D67" s="49">
        <f t="shared" si="2"/>
        <v>23.9</v>
      </c>
      <c r="E67" s="49">
        <f t="shared" si="2"/>
        <v>0</v>
      </c>
      <c r="F67" s="49">
        <f t="shared" si="2"/>
        <v>0</v>
      </c>
      <c r="G67" s="49">
        <f t="shared" si="2"/>
        <v>22.92</v>
      </c>
      <c r="H67" s="49">
        <f t="shared" si="2"/>
        <v>22.92</v>
      </c>
      <c r="I67" s="49">
        <f t="shared" si="2"/>
        <v>0</v>
      </c>
      <c r="J67" s="49">
        <f t="shared" si="2"/>
        <v>0</v>
      </c>
      <c r="K67" s="17">
        <f>G67/C67</f>
        <v>0.95899581589958172</v>
      </c>
      <c r="L67" s="29"/>
    </row>
    <row r="68" spans="1:12" ht="18.75" customHeight="1">
      <c r="A68" s="12"/>
      <c r="B68" s="113" t="s">
        <v>81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1:12" ht="24" customHeight="1">
      <c r="A69" s="23"/>
      <c r="B69" s="105" t="s">
        <v>82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</row>
    <row r="70" spans="1:12" s="6" customFormat="1" ht="63.75" customHeight="1">
      <c r="A70" s="14"/>
      <c r="B70" s="15" t="s">
        <v>83</v>
      </c>
      <c r="C70" s="50">
        <f>SUM(D70:F70)</f>
        <v>23.9</v>
      </c>
      <c r="D70" s="50">
        <v>23.9</v>
      </c>
      <c r="E70" s="50">
        <v>0</v>
      </c>
      <c r="F70" s="50">
        <v>0</v>
      </c>
      <c r="G70" s="50">
        <f>SUM(H70:J70)</f>
        <v>22.92</v>
      </c>
      <c r="H70" s="50">
        <v>22.92</v>
      </c>
      <c r="I70" s="50">
        <v>0</v>
      </c>
      <c r="J70" s="50">
        <v>0</v>
      </c>
      <c r="K70" s="17">
        <f>G70/C70</f>
        <v>0.95899581589958172</v>
      </c>
      <c r="L70" s="22"/>
    </row>
    <row r="71" spans="1:12" ht="31.5" customHeight="1">
      <c r="A71" s="12"/>
      <c r="B71" s="113" t="s">
        <v>84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1:12" s="6" customFormat="1" ht="63.75" customHeight="1">
      <c r="A72" s="14"/>
      <c r="B72" s="15" t="s">
        <v>85</v>
      </c>
      <c r="C72" s="50">
        <f>D72+E72+F72</f>
        <v>0</v>
      </c>
      <c r="D72" s="50">
        <v>0</v>
      </c>
      <c r="E72" s="50">
        <v>0</v>
      </c>
      <c r="F72" s="50">
        <v>0</v>
      </c>
      <c r="G72" s="50">
        <f>H72+I72+J72</f>
        <v>0</v>
      </c>
      <c r="H72" s="50">
        <v>0</v>
      </c>
      <c r="I72" s="50">
        <v>0</v>
      </c>
      <c r="J72" s="50">
        <v>0</v>
      </c>
      <c r="K72" s="16"/>
      <c r="L72" s="22"/>
    </row>
    <row r="73" spans="1:12" s="97" customFormat="1" ht="21.75" customHeight="1">
      <c r="A73" s="96" t="s">
        <v>86</v>
      </c>
      <c r="B73" s="111" t="s">
        <v>87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02"/>
    </row>
    <row r="74" spans="1:12" s="6" customFormat="1" ht="45" customHeight="1">
      <c r="A74" s="14"/>
      <c r="B74" s="15" t="s">
        <v>88</v>
      </c>
      <c r="C74" s="50">
        <f>D74+E74+F74</f>
        <v>5</v>
      </c>
      <c r="D74" s="50">
        <f>SUM(D77+D80)</f>
        <v>5</v>
      </c>
      <c r="E74" s="50">
        <f>SUM(E77)</f>
        <v>0</v>
      </c>
      <c r="F74" s="50">
        <f>SUM(F77)</f>
        <v>0</v>
      </c>
      <c r="G74" s="50">
        <f>G77+G79+G80</f>
        <v>5</v>
      </c>
      <c r="H74" s="50">
        <f>H77+H79+H80</f>
        <v>5</v>
      </c>
      <c r="I74" s="50">
        <f>SUM(I77)</f>
        <v>0</v>
      </c>
      <c r="J74" s="50">
        <f>SUM(J77)</f>
        <v>0</v>
      </c>
      <c r="K74" s="17">
        <f>G74/C74</f>
        <v>1</v>
      </c>
      <c r="L74" s="22"/>
    </row>
    <row r="75" spans="1:12" ht="20.45" customHeight="1">
      <c r="A75" s="12"/>
      <c r="B75" s="113" t="s">
        <v>89</v>
      </c>
      <c r="C75" s="113"/>
      <c r="D75" s="113"/>
      <c r="E75" s="113"/>
      <c r="F75" s="113"/>
      <c r="G75" s="113"/>
      <c r="H75" s="113"/>
      <c r="I75" s="113"/>
      <c r="J75" s="113"/>
      <c r="K75" s="113"/>
      <c r="L75" s="45"/>
    </row>
    <row r="76" spans="1:12" ht="18.75" customHeight="1">
      <c r="A76" s="12"/>
      <c r="B76" s="113" t="s">
        <v>90</v>
      </c>
      <c r="C76" s="113"/>
      <c r="D76" s="113"/>
      <c r="E76" s="113"/>
      <c r="F76" s="113"/>
      <c r="G76" s="113"/>
      <c r="H76" s="113"/>
      <c r="I76" s="113"/>
      <c r="J76" s="113"/>
      <c r="K76" s="113"/>
      <c r="L76" s="45"/>
    </row>
    <row r="77" spans="1:12" s="6" customFormat="1" ht="69" customHeight="1">
      <c r="A77" s="14"/>
      <c r="B77" s="15" t="s">
        <v>91</v>
      </c>
      <c r="C77" s="50">
        <f>SUM(D77:F77)</f>
        <v>5</v>
      </c>
      <c r="D77" s="50">
        <v>5</v>
      </c>
      <c r="E77" s="50">
        <v>0</v>
      </c>
      <c r="F77" s="50">
        <v>0</v>
      </c>
      <c r="G77" s="50">
        <f>SUM(H77:J77)</f>
        <v>5</v>
      </c>
      <c r="H77" s="50">
        <v>5</v>
      </c>
      <c r="I77" s="50">
        <v>0</v>
      </c>
      <c r="J77" s="50">
        <v>0</v>
      </c>
      <c r="K77" s="51">
        <f>G77/C77</f>
        <v>1</v>
      </c>
      <c r="L77" s="29"/>
    </row>
    <row r="78" spans="1:12" ht="21.75" customHeight="1">
      <c r="A78" s="12"/>
      <c r="B78" s="113" t="s">
        <v>92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1:12" s="6" customFormat="1" ht="75" customHeight="1">
      <c r="A79" s="14"/>
      <c r="B79" s="15" t="s">
        <v>93</v>
      </c>
      <c r="C79" s="50">
        <f>D79+E79+F79</f>
        <v>0</v>
      </c>
      <c r="D79" s="50">
        <v>0</v>
      </c>
      <c r="E79" s="50">
        <v>0</v>
      </c>
      <c r="F79" s="50">
        <v>0</v>
      </c>
      <c r="G79" s="50">
        <f>H79+I79+J79</f>
        <v>0</v>
      </c>
      <c r="H79" s="50">
        <v>0</v>
      </c>
      <c r="I79" s="50">
        <v>0</v>
      </c>
      <c r="J79" s="50">
        <v>0</v>
      </c>
      <c r="K79" s="16"/>
      <c r="L79" s="29"/>
    </row>
    <row r="80" spans="1:12" s="6" customFormat="1" ht="42.75" customHeight="1">
      <c r="A80" s="14"/>
      <c r="B80" s="15" t="s">
        <v>94</v>
      </c>
      <c r="C80" s="50">
        <f>D80+E80+F80</f>
        <v>0</v>
      </c>
      <c r="D80" s="50">
        <v>0</v>
      </c>
      <c r="E80" s="50">
        <v>0</v>
      </c>
      <c r="F80" s="50">
        <v>0</v>
      </c>
      <c r="G80" s="50">
        <f>H80+I80+J80</f>
        <v>0</v>
      </c>
      <c r="H80" s="50">
        <v>0</v>
      </c>
      <c r="I80" s="50">
        <v>0</v>
      </c>
      <c r="J80" s="50">
        <v>0</v>
      </c>
      <c r="K80" s="16"/>
      <c r="L80" s="29"/>
    </row>
    <row r="81" spans="1:12" s="97" customFormat="1" ht="19.5" customHeight="1">
      <c r="A81" s="96" t="s">
        <v>95</v>
      </c>
      <c r="B81" s="111" t="s">
        <v>96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1:12" s="6" customFormat="1" ht="60" customHeight="1">
      <c r="A82" s="24"/>
      <c r="B82" s="46" t="s">
        <v>97</v>
      </c>
      <c r="C82" s="50">
        <f t="shared" ref="C82:J82" si="3">SUM(C85+C87+C89)</f>
        <v>11.3</v>
      </c>
      <c r="D82" s="50">
        <f t="shared" si="3"/>
        <v>11.3</v>
      </c>
      <c r="E82" s="50">
        <f t="shared" si="3"/>
        <v>0</v>
      </c>
      <c r="F82" s="50">
        <f t="shared" si="3"/>
        <v>0</v>
      </c>
      <c r="G82" s="50">
        <f t="shared" si="3"/>
        <v>11.3</v>
      </c>
      <c r="H82" s="50">
        <f t="shared" si="3"/>
        <v>11.3</v>
      </c>
      <c r="I82" s="50">
        <f t="shared" si="3"/>
        <v>0</v>
      </c>
      <c r="J82" s="50">
        <f t="shared" si="3"/>
        <v>0</v>
      </c>
      <c r="K82" s="17">
        <f>G82/C82</f>
        <v>1</v>
      </c>
      <c r="L82" s="28"/>
    </row>
    <row r="83" spans="1:12" ht="50.25" customHeight="1">
      <c r="A83" s="23"/>
      <c r="B83" s="105" t="s">
        <v>98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</row>
    <row r="84" spans="1:12" ht="22.5" customHeight="1">
      <c r="A84" s="12"/>
      <c r="B84" s="113" t="s">
        <v>99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2" s="6" customFormat="1" ht="60.95" customHeight="1">
      <c r="A85" s="14"/>
      <c r="B85" s="15" t="s">
        <v>100</v>
      </c>
      <c r="C85" s="50">
        <f>SUM(D85:F85)</f>
        <v>3.9</v>
      </c>
      <c r="D85" s="50">
        <v>3.9</v>
      </c>
      <c r="E85" s="50">
        <v>0</v>
      </c>
      <c r="F85" s="50">
        <v>0</v>
      </c>
      <c r="G85" s="50">
        <f>SUM(H85:J85)</f>
        <v>3.9</v>
      </c>
      <c r="H85" s="50">
        <v>3.9</v>
      </c>
      <c r="I85" s="50">
        <v>0</v>
      </c>
      <c r="J85" s="50">
        <v>0</v>
      </c>
      <c r="K85" s="17">
        <f>G85/C85</f>
        <v>1</v>
      </c>
      <c r="L85" s="29"/>
    </row>
    <row r="86" spans="1:12" ht="25.35" customHeight="1">
      <c r="A86" s="12"/>
      <c r="B86" s="113" t="s">
        <v>101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1:12" s="6" customFormat="1" ht="60.95" customHeight="1">
      <c r="A87" s="14"/>
      <c r="B87" s="15" t="s">
        <v>102</v>
      </c>
      <c r="C87" s="50">
        <f>SUM(D87:F87)</f>
        <v>3.7</v>
      </c>
      <c r="D87" s="50">
        <v>3.7</v>
      </c>
      <c r="E87" s="50">
        <v>0</v>
      </c>
      <c r="F87" s="50">
        <v>0</v>
      </c>
      <c r="G87" s="50">
        <f>SUM(H87:J87)</f>
        <v>3.7</v>
      </c>
      <c r="H87" s="50">
        <v>3.7</v>
      </c>
      <c r="I87" s="50">
        <v>0</v>
      </c>
      <c r="J87" s="50">
        <v>0</v>
      </c>
      <c r="K87" s="17">
        <f>G87/C87</f>
        <v>1</v>
      </c>
      <c r="L87" s="29"/>
    </row>
    <row r="88" spans="1:12" ht="26.25" customHeight="1">
      <c r="A88" s="12"/>
      <c r="B88" s="113" t="s">
        <v>103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1:12" s="54" customFormat="1" ht="74.099999999999994" customHeight="1">
      <c r="A89" s="12"/>
      <c r="B89" s="42" t="s">
        <v>104</v>
      </c>
      <c r="C89" s="52">
        <f>SUM(D89:F89)</f>
        <v>3.7</v>
      </c>
      <c r="D89" s="52">
        <v>3.7</v>
      </c>
      <c r="E89" s="52">
        <v>0</v>
      </c>
      <c r="F89" s="52">
        <v>0</v>
      </c>
      <c r="G89" s="52">
        <f>SUM(H89:J89)</f>
        <v>3.7</v>
      </c>
      <c r="H89" s="52">
        <v>3.7</v>
      </c>
      <c r="I89" s="52">
        <v>0</v>
      </c>
      <c r="J89" s="52">
        <v>0</v>
      </c>
      <c r="K89" s="53">
        <f>G89/C89</f>
        <v>1</v>
      </c>
      <c r="L89" s="45"/>
    </row>
    <row r="90" spans="1:12" s="57" customFormat="1" ht="47.25">
      <c r="A90" s="2" t="s">
        <v>105</v>
      </c>
      <c r="B90" s="3" t="s">
        <v>106</v>
      </c>
      <c r="C90" s="55">
        <f>SUM(C92+C102+C122+C133+C142)</f>
        <v>309755.96909000003</v>
      </c>
      <c r="D90" s="55">
        <f>SUM(D92+D102+D122+D133+D142)</f>
        <v>164997.74408999999</v>
      </c>
      <c r="E90" s="55">
        <f>SUM(E92+E102+E122+E133+E142)</f>
        <v>142202.32499999998</v>
      </c>
      <c r="F90" s="55">
        <f>SUM(F92+F102+F122+F133+F142)</f>
        <v>2555.9</v>
      </c>
      <c r="G90" s="55">
        <f>H90+I90+J90</f>
        <v>308613.89263999998</v>
      </c>
      <c r="H90" s="55">
        <f>H92+H102+H122+H133+H142</f>
        <v>164063.73264</v>
      </c>
      <c r="I90" s="55">
        <f>I92+I102+I122+I133+I142</f>
        <v>141994.25999999998</v>
      </c>
      <c r="J90" s="55">
        <f>SUM(J92+J102+J122+J133+J142)</f>
        <v>2555.9</v>
      </c>
      <c r="K90" s="5">
        <f>G90/C90</f>
        <v>0.99631298001018276</v>
      </c>
      <c r="L90" s="56"/>
    </row>
    <row r="91" spans="1:12" s="97" customFormat="1" ht="22.5" customHeight="1">
      <c r="A91" s="96" t="s">
        <v>107</v>
      </c>
      <c r="B91" s="111" t="s">
        <v>108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</row>
    <row r="92" spans="1:12" s="6" customFormat="1" ht="46.5" customHeight="1">
      <c r="A92" s="14"/>
      <c r="B92" s="15" t="s">
        <v>109</v>
      </c>
      <c r="C92" s="50">
        <f>SUM(C95+C96+C97+C99+C100)</f>
        <v>120293.602</v>
      </c>
      <c r="D92" s="50">
        <f>SUM(D95+D96+D97+D99+D100)</f>
        <v>52947.902000000002</v>
      </c>
      <c r="E92" s="50">
        <f>SUM(E95+E96+E97+E99+E100)</f>
        <v>67345.7</v>
      </c>
      <c r="F92" s="50">
        <f>SUM(F95+F96+F97+F99)</f>
        <v>0</v>
      </c>
      <c r="G92" s="50">
        <f>SUM(G95+G96+G97+G99+G100)</f>
        <v>120179.40199999999</v>
      </c>
      <c r="H92" s="50">
        <f>H95+H96+H97+H99+H100</f>
        <v>52833.702000000005</v>
      </c>
      <c r="I92" s="50">
        <f>SUM(I95+I96+I97+I99+I100)</f>
        <v>67345.7</v>
      </c>
      <c r="J92" s="50">
        <f>SUM(J95+J96+J97+J99)</f>
        <v>0</v>
      </c>
      <c r="K92" s="50">
        <f>SUM(K95+K96+K97+K99)</f>
        <v>2.9967680403910051</v>
      </c>
      <c r="L92" s="29"/>
    </row>
    <row r="93" spans="1:12" ht="19.5" customHeight="1">
      <c r="A93" s="12"/>
      <c r="B93" s="113" t="s">
        <v>110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1:12" ht="33.950000000000003" customHeight="1">
      <c r="A94" s="12"/>
      <c r="B94" s="113" t="s">
        <v>111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1:12" s="6" customFormat="1" ht="51.75" customHeight="1">
      <c r="A95" s="14"/>
      <c r="B95" s="25" t="s">
        <v>112</v>
      </c>
      <c r="C95" s="26">
        <f>SUM(D95:F95)</f>
        <v>0</v>
      </c>
      <c r="D95" s="58">
        <v>0</v>
      </c>
      <c r="E95" s="26">
        <v>0</v>
      </c>
      <c r="F95" s="26">
        <v>0</v>
      </c>
      <c r="G95" s="26">
        <f>SUM(H95:J95)</f>
        <v>0</v>
      </c>
      <c r="H95" s="26">
        <v>0</v>
      </c>
      <c r="I95" s="26">
        <v>0</v>
      </c>
      <c r="J95" s="26">
        <v>0</v>
      </c>
      <c r="K95" s="59"/>
      <c r="L95" s="29"/>
    </row>
    <row r="96" spans="1:12" s="6" customFormat="1" ht="114.75" customHeight="1">
      <c r="A96" s="14"/>
      <c r="B96" s="15" t="s">
        <v>113</v>
      </c>
      <c r="C96" s="50">
        <f>SUM(D96:F96)</f>
        <v>66789.5</v>
      </c>
      <c r="D96" s="50">
        <v>0</v>
      </c>
      <c r="E96" s="50">
        <v>66789.5</v>
      </c>
      <c r="F96" s="50">
        <v>0</v>
      </c>
      <c r="G96" s="50">
        <f>SUM(H96:J96)</f>
        <v>66789.5</v>
      </c>
      <c r="H96" s="50">
        <v>0</v>
      </c>
      <c r="I96" s="50">
        <v>66789.5</v>
      </c>
      <c r="J96" s="50">
        <v>0</v>
      </c>
      <c r="K96" s="17">
        <f>G96/C96</f>
        <v>1</v>
      </c>
      <c r="L96" s="29"/>
    </row>
    <row r="97" spans="1:12" s="6" customFormat="1" ht="108.75" customHeight="1">
      <c r="A97" s="14"/>
      <c r="B97" s="15" t="s">
        <v>114</v>
      </c>
      <c r="C97" s="50">
        <f>SUM(D97:F97)</f>
        <v>35334.6</v>
      </c>
      <c r="D97" s="50">
        <v>35334.6</v>
      </c>
      <c r="E97" s="50">
        <v>0</v>
      </c>
      <c r="F97" s="50">
        <v>0</v>
      </c>
      <c r="G97" s="50">
        <f>SUM(H97:J97)</f>
        <v>35220.400000000001</v>
      </c>
      <c r="H97" s="50">
        <v>35220.400000000001</v>
      </c>
      <c r="I97" s="50">
        <v>0</v>
      </c>
      <c r="J97" s="50">
        <v>0</v>
      </c>
      <c r="K97" s="17">
        <f>G97/C97</f>
        <v>0.99676804039100497</v>
      </c>
      <c r="L97" s="29"/>
    </row>
    <row r="98" spans="1:12" ht="21" customHeight="1">
      <c r="A98" s="23"/>
      <c r="B98" s="105" t="s">
        <v>115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1:12" s="6" customFormat="1" ht="132.75" customHeight="1">
      <c r="A99" s="14"/>
      <c r="B99" s="15" t="s">
        <v>116</v>
      </c>
      <c r="C99" s="50">
        <f>SUM(D99:F99)</f>
        <v>17613.302</v>
      </c>
      <c r="D99" s="50">
        <v>17613.302</v>
      </c>
      <c r="E99" s="50">
        <v>0</v>
      </c>
      <c r="F99" s="50">
        <v>0</v>
      </c>
      <c r="G99" s="50">
        <f>SUM(H99:J99)</f>
        <v>17613.302</v>
      </c>
      <c r="H99" s="50">
        <v>17613.302</v>
      </c>
      <c r="I99" s="50">
        <v>0</v>
      </c>
      <c r="J99" s="50">
        <v>0</v>
      </c>
      <c r="K99" s="17">
        <f>G99/C99</f>
        <v>1</v>
      </c>
      <c r="L99" s="29"/>
    </row>
    <row r="100" spans="1:12" s="6" customFormat="1" ht="132.75" customHeight="1">
      <c r="A100" s="14"/>
      <c r="B100" s="15" t="s">
        <v>117</v>
      </c>
      <c r="C100" s="50">
        <f>D100+E100+F100</f>
        <v>556.20000000000005</v>
      </c>
      <c r="D100" s="50">
        <v>0</v>
      </c>
      <c r="E100" s="50">
        <v>556.20000000000005</v>
      </c>
      <c r="F100" s="50">
        <v>0</v>
      </c>
      <c r="G100" s="50">
        <f>H100+I100+J100</f>
        <v>556.20000000000005</v>
      </c>
      <c r="H100" s="50">
        <v>0</v>
      </c>
      <c r="I100" s="50">
        <v>556.20000000000005</v>
      </c>
      <c r="J100" s="50">
        <v>0</v>
      </c>
      <c r="K100" s="17">
        <f>G100/C100</f>
        <v>1</v>
      </c>
      <c r="L100" s="29"/>
    </row>
    <row r="101" spans="1:12" s="97" customFormat="1" ht="23.25" customHeight="1">
      <c r="A101" s="99" t="s">
        <v>118</v>
      </c>
      <c r="B101" s="115" t="s">
        <v>119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1:12" s="6" customFormat="1" ht="50.25" customHeight="1">
      <c r="A102" s="14"/>
      <c r="B102" s="15" t="s">
        <v>120</v>
      </c>
      <c r="C102" s="50">
        <f t="shared" ref="C102:J102" si="4">C105+C106+C108+C110+C111+C113+C115+C116+C118+C120</f>
        <v>119008.78814</v>
      </c>
      <c r="D102" s="50">
        <f t="shared" si="4"/>
        <v>42541.288139999997</v>
      </c>
      <c r="E102" s="50">
        <f t="shared" si="4"/>
        <v>73911.599999999991</v>
      </c>
      <c r="F102" s="50">
        <f t="shared" si="4"/>
        <v>2555.9</v>
      </c>
      <c r="G102" s="50">
        <f t="shared" si="4"/>
        <v>119008.78214000001</v>
      </c>
      <c r="H102" s="50">
        <f t="shared" si="4"/>
        <v>42541.282139999996</v>
      </c>
      <c r="I102" s="50">
        <f t="shared" si="4"/>
        <v>73911.599999999991</v>
      </c>
      <c r="J102" s="50">
        <f t="shared" si="4"/>
        <v>2555.9</v>
      </c>
      <c r="K102" s="17">
        <f>G102/C102</f>
        <v>0.9999999495835552</v>
      </c>
      <c r="L102" s="22"/>
    </row>
    <row r="103" spans="1:12" ht="21.2" customHeight="1">
      <c r="A103" s="12"/>
      <c r="B103" s="116" t="s">
        <v>121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1:12" ht="30.75" customHeight="1">
      <c r="A104" s="12"/>
      <c r="B104" s="113" t="s">
        <v>122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1:12" ht="86.85" customHeight="1">
      <c r="A105" s="12"/>
      <c r="B105" s="15" t="s">
        <v>123</v>
      </c>
      <c r="C105" s="50">
        <f>D105+E105+F105</f>
        <v>1407.5</v>
      </c>
      <c r="D105" s="50">
        <v>0</v>
      </c>
      <c r="E105" s="50">
        <v>0</v>
      </c>
      <c r="F105" s="50">
        <v>1407.5</v>
      </c>
      <c r="G105" s="50">
        <f>H105+I105+J105</f>
        <v>1407.5</v>
      </c>
      <c r="H105" s="50">
        <v>0</v>
      </c>
      <c r="I105" s="50">
        <v>0</v>
      </c>
      <c r="J105" s="50">
        <v>1407.5</v>
      </c>
      <c r="K105" s="60">
        <f>G105/C105</f>
        <v>1</v>
      </c>
      <c r="L105" s="13"/>
    </row>
    <row r="106" spans="1:12" s="6" customFormat="1" ht="186.95" customHeight="1">
      <c r="A106" s="14"/>
      <c r="B106" s="15" t="s">
        <v>124</v>
      </c>
      <c r="C106" s="50">
        <f>SUM(D106:F106)</f>
        <v>70886</v>
      </c>
      <c r="D106" s="50">
        <v>0</v>
      </c>
      <c r="E106" s="50">
        <v>70886</v>
      </c>
      <c r="F106" s="50">
        <v>0</v>
      </c>
      <c r="G106" s="50">
        <f>SUM(H106:J106)</f>
        <v>70886</v>
      </c>
      <c r="H106" s="50">
        <v>0</v>
      </c>
      <c r="I106" s="50">
        <v>70886</v>
      </c>
      <c r="J106" s="50">
        <v>0</v>
      </c>
      <c r="K106" s="17">
        <f>G106/C106</f>
        <v>1</v>
      </c>
      <c r="L106" s="22"/>
    </row>
    <row r="107" spans="1:12" ht="30" customHeight="1">
      <c r="A107" s="12"/>
      <c r="B107" s="113" t="s">
        <v>125</v>
      </c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</row>
    <row r="108" spans="1:12" s="6" customFormat="1" ht="78.75" customHeight="1">
      <c r="A108" s="14"/>
      <c r="B108" s="15" t="s">
        <v>126</v>
      </c>
      <c r="C108" s="50">
        <f>SUM(D108:F108)</f>
        <v>21037.599999999999</v>
      </c>
      <c r="D108" s="50">
        <v>21037.599999999999</v>
      </c>
      <c r="E108" s="50">
        <v>0</v>
      </c>
      <c r="F108" s="50">
        <v>0</v>
      </c>
      <c r="G108" s="50">
        <f>SUM(H108:J108)</f>
        <v>21037.599999999999</v>
      </c>
      <c r="H108" s="50">
        <v>21037.599999999999</v>
      </c>
      <c r="I108" s="50">
        <v>0</v>
      </c>
      <c r="J108" s="50">
        <v>0</v>
      </c>
      <c r="K108" s="17">
        <f>G108/C108</f>
        <v>1</v>
      </c>
      <c r="L108" s="22"/>
    </row>
    <row r="109" spans="1:12" ht="18.75" customHeight="1">
      <c r="A109" s="12"/>
      <c r="B109" s="116" t="s">
        <v>127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</row>
    <row r="110" spans="1:12" s="6" customFormat="1" ht="129" customHeight="1">
      <c r="A110" s="14"/>
      <c r="B110" s="15" t="s">
        <v>128</v>
      </c>
      <c r="C110" s="50">
        <f>SUM(D110:F110)</f>
        <v>12056.442999999999</v>
      </c>
      <c r="D110" s="50">
        <v>12056.442999999999</v>
      </c>
      <c r="E110" s="50">
        <v>0</v>
      </c>
      <c r="F110" s="50">
        <v>0</v>
      </c>
      <c r="G110" s="50">
        <f>SUM(H110:J110)</f>
        <v>12056.437</v>
      </c>
      <c r="H110" s="50">
        <v>12056.437</v>
      </c>
      <c r="I110" s="50">
        <v>0</v>
      </c>
      <c r="J110" s="50">
        <v>0</v>
      </c>
      <c r="K110" s="17">
        <f>G110/C110</f>
        <v>0.99999950234078161</v>
      </c>
      <c r="L110" s="22"/>
    </row>
    <row r="111" spans="1:12" s="6" customFormat="1" ht="129" customHeight="1">
      <c r="A111" s="14"/>
      <c r="B111" s="15" t="s">
        <v>129</v>
      </c>
      <c r="C111" s="50">
        <f>D111+E111+F111</f>
        <v>674</v>
      </c>
      <c r="D111" s="50">
        <v>0</v>
      </c>
      <c r="E111" s="50">
        <v>674</v>
      </c>
      <c r="F111" s="50">
        <v>0</v>
      </c>
      <c r="G111" s="50">
        <f>H111+I111+J111</f>
        <v>674</v>
      </c>
      <c r="H111" s="50">
        <v>0</v>
      </c>
      <c r="I111" s="50">
        <v>674</v>
      </c>
      <c r="J111" s="50">
        <v>0</v>
      </c>
      <c r="K111" s="17">
        <f>G111/C111</f>
        <v>1</v>
      </c>
      <c r="L111" s="22"/>
    </row>
    <row r="112" spans="1:12" ht="33" customHeight="1">
      <c r="A112" s="12"/>
      <c r="B112" s="113" t="s">
        <v>130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1:12" s="6" customFormat="1" ht="63" customHeight="1">
      <c r="A113" s="14"/>
      <c r="B113" s="15" t="s">
        <v>131</v>
      </c>
      <c r="C113" s="50">
        <f>D113+E113+F113</f>
        <v>222.75</v>
      </c>
      <c r="D113" s="50">
        <v>222.75</v>
      </c>
      <c r="E113" s="50">
        <v>0</v>
      </c>
      <c r="F113" s="50">
        <v>0</v>
      </c>
      <c r="G113" s="50">
        <f>H113+I113+J113</f>
        <v>222.75</v>
      </c>
      <c r="H113" s="50">
        <v>222.75</v>
      </c>
      <c r="I113" s="50">
        <v>0</v>
      </c>
      <c r="J113" s="50">
        <v>0</v>
      </c>
      <c r="K113" s="22">
        <f>G113/C113</f>
        <v>1</v>
      </c>
      <c r="L113" s="22"/>
    </row>
    <row r="114" spans="1:12" ht="21.75" customHeight="1">
      <c r="A114" s="12"/>
      <c r="B114" s="116" t="s">
        <v>132</v>
      </c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1:12" s="6" customFormat="1" ht="81.2" customHeight="1">
      <c r="A115" s="14"/>
      <c r="B115" s="15" t="s">
        <v>133</v>
      </c>
      <c r="C115" s="50">
        <f>SUM(D115:F115)</f>
        <v>1148.4000000000001</v>
      </c>
      <c r="D115" s="50">
        <v>0</v>
      </c>
      <c r="E115" s="50">
        <v>0</v>
      </c>
      <c r="F115" s="50">
        <v>1148.4000000000001</v>
      </c>
      <c r="G115" s="50">
        <f>SUM(H115:J115)</f>
        <v>1148.4000000000001</v>
      </c>
      <c r="H115" s="50">
        <v>0</v>
      </c>
      <c r="I115" s="50">
        <v>0</v>
      </c>
      <c r="J115" s="50">
        <v>1148.4000000000001</v>
      </c>
      <c r="K115" s="17">
        <f>G115/C115</f>
        <v>1</v>
      </c>
      <c r="L115" s="22"/>
    </row>
    <row r="116" spans="1:12" s="6" customFormat="1" ht="49.5" customHeight="1">
      <c r="A116" s="14"/>
      <c r="B116" s="15" t="s">
        <v>134</v>
      </c>
      <c r="C116" s="50">
        <f>D116+E116+F116</f>
        <v>9257.3610000000008</v>
      </c>
      <c r="D116" s="50">
        <v>7600.7449999999999</v>
      </c>
      <c r="E116" s="50">
        <v>1656.616</v>
      </c>
      <c r="F116" s="50">
        <v>0</v>
      </c>
      <c r="G116" s="50">
        <f>H116+I116+J116</f>
        <v>9257.3610000000008</v>
      </c>
      <c r="H116" s="50">
        <v>7600.7449999999999</v>
      </c>
      <c r="I116" s="50">
        <v>1656.616</v>
      </c>
      <c r="J116" s="50">
        <v>0</v>
      </c>
      <c r="K116" s="17">
        <f>G116/C116</f>
        <v>1</v>
      </c>
      <c r="L116" s="22"/>
    </row>
    <row r="117" spans="1:12" s="6" customFormat="1" ht="30.75" customHeight="1">
      <c r="A117" s="14"/>
      <c r="B117" s="118" t="s">
        <v>135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1:12" s="6" customFormat="1" ht="91.9" customHeight="1">
      <c r="A118" s="14"/>
      <c r="B118" s="15" t="s">
        <v>136</v>
      </c>
      <c r="C118" s="50">
        <f>D118+E118+F118</f>
        <v>1141.99514</v>
      </c>
      <c r="D118" s="50">
        <v>1141.99514</v>
      </c>
      <c r="E118" s="50">
        <v>0</v>
      </c>
      <c r="F118" s="50">
        <v>0</v>
      </c>
      <c r="G118" s="50">
        <f>H118+I118+J118</f>
        <v>1141.99514</v>
      </c>
      <c r="H118" s="50">
        <v>1141.99514</v>
      </c>
      <c r="I118" s="50">
        <v>0</v>
      </c>
      <c r="J118" s="50">
        <v>0</v>
      </c>
      <c r="K118" s="22">
        <f>G118/C118</f>
        <v>1</v>
      </c>
      <c r="L118" s="22"/>
    </row>
    <row r="119" spans="1:12" ht="28.15" customHeight="1">
      <c r="A119" s="12"/>
      <c r="B119" s="105" t="s">
        <v>137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1:12" s="6" customFormat="1" ht="67.5" customHeight="1">
      <c r="A120" s="14"/>
      <c r="B120" s="15" t="s">
        <v>138</v>
      </c>
      <c r="C120" s="50">
        <f>D120+E120+F120</f>
        <v>1176.739</v>
      </c>
      <c r="D120" s="50">
        <v>481.755</v>
      </c>
      <c r="E120" s="50">
        <v>694.98400000000004</v>
      </c>
      <c r="F120" s="50">
        <v>0</v>
      </c>
      <c r="G120" s="50">
        <f>H120+I120+J120</f>
        <v>1176.739</v>
      </c>
      <c r="H120" s="50">
        <v>481.755</v>
      </c>
      <c r="I120" s="50">
        <v>694.98400000000004</v>
      </c>
      <c r="J120" s="50">
        <v>0</v>
      </c>
      <c r="K120" s="22">
        <f>G120/C120</f>
        <v>1</v>
      </c>
      <c r="L120" s="22"/>
    </row>
    <row r="121" spans="1:12" s="97" customFormat="1" ht="20.45" customHeight="1">
      <c r="A121" s="96" t="s">
        <v>139</v>
      </c>
      <c r="B121" s="111" t="s">
        <v>140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1:12" ht="46.5" customHeight="1">
      <c r="A122" s="12"/>
      <c r="B122" s="61" t="s">
        <v>141</v>
      </c>
      <c r="C122" s="62">
        <f>C125+C126+C128+C129+C131</f>
        <v>69554.875</v>
      </c>
      <c r="D122" s="62">
        <f>D125+D126+D128+D131+D129</f>
        <v>69122.274999999994</v>
      </c>
      <c r="E122" s="62">
        <f>E125+E126+E128+E129+E131</f>
        <v>432.6</v>
      </c>
      <c r="F122" s="62">
        <f>F125+F126+F128+F131</f>
        <v>0</v>
      </c>
      <c r="G122" s="62">
        <f>G125+G126+G128+G129+G131</f>
        <v>68788.611000000004</v>
      </c>
      <c r="H122" s="62">
        <f>H125+H126+H128+H129+H131</f>
        <v>68356.010999999999</v>
      </c>
      <c r="I122" s="62">
        <f>I125+I126+I128+I129+I131</f>
        <v>432.6</v>
      </c>
      <c r="J122" s="62">
        <f>J125+J126+J128+J129+J131</f>
        <v>0</v>
      </c>
      <c r="K122" s="44">
        <f>G122/C122</f>
        <v>0.98898331712910137</v>
      </c>
      <c r="L122" s="63"/>
    </row>
    <row r="123" spans="1:12" ht="19.5" customHeight="1">
      <c r="A123" s="12"/>
      <c r="B123" s="113" t="s">
        <v>142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1:12" ht="18.75" customHeight="1">
      <c r="A124" s="12"/>
      <c r="B124" s="116" t="s">
        <v>143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1:12" s="6" customFormat="1" ht="108" customHeight="1">
      <c r="A125" s="14"/>
      <c r="B125" s="15" t="s">
        <v>144</v>
      </c>
      <c r="C125" s="50">
        <f>SUM(D125:F125)</f>
        <v>59811.275000000001</v>
      </c>
      <c r="D125" s="50">
        <v>59811.275000000001</v>
      </c>
      <c r="E125" s="50">
        <v>0</v>
      </c>
      <c r="F125" s="50">
        <v>0</v>
      </c>
      <c r="G125" s="50">
        <f>SUM(H125:J125)</f>
        <v>59811.275000000001</v>
      </c>
      <c r="H125" s="50">
        <v>59811.275000000001</v>
      </c>
      <c r="I125" s="50">
        <v>0</v>
      </c>
      <c r="J125" s="50">
        <v>0</v>
      </c>
      <c r="K125" s="17">
        <f>G125/C125</f>
        <v>1</v>
      </c>
      <c r="L125" s="22"/>
    </row>
    <row r="126" spans="1:12" s="6" customFormat="1" ht="99" customHeight="1">
      <c r="A126" s="14"/>
      <c r="B126" s="15" t="s">
        <v>145</v>
      </c>
      <c r="C126" s="50">
        <f>SUM(D126:F126)</f>
        <v>453</v>
      </c>
      <c r="D126" s="50">
        <v>453</v>
      </c>
      <c r="E126" s="50">
        <v>0</v>
      </c>
      <c r="F126" s="50">
        <v>0</v>
      </c>
      <c r="G126" s="50">
        <f>SUM(H126:J126)</f>
        <v>453</v>
      </c>
      <c r="H126" s="50">
        <v>453</v>
      </c>
      <c r="I126" s="50">
        <v>0</v>
      </c>
      <c r="J126" s="50">
        <v>0</v>
      </c>
      <c r="K126" s="17">
        <f>G126/C126</f>
        <v>1</v>
      </c>
      <c r="L126" s="22"/>
    </row>
    <row r="127" spans="1:12" ht="15.75" customHeight="1">
      <c r="A127" s="12"/>
      <c r="B127" s="113" t="s">
        <v>146</v>
      </c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1:12" s="6" customFormat="1" ht="121.9" customHeight="1">
      <c r="A128" s="14"/>
      <c r="B128" s="15" t="s">
        <v>147</v>
      </c>
      <c r="C128" s="50">
        <f>SUM(D128:F128)</f>
        <v>8858</v>
      </c>
      <c r="D128" s="50">
        <v>8858</v>
      </c>
      <c r="E128" s="50">
        <v>0</v>
      </c>
      <c r="F128" s="50">
        <v>0</v>
      </c>
      <c r="G128" s="50">
        <f>SUM(H128:J128)</f>
        <v>8091.7359999999999</v>
      </c>
      <c r="H128" s="50">
        <v>8091.7359999999999</v>
      </c>
      <c r="I128" s="50">
        <v>0</v>
      </c>
      <c r="J128" s="50">
        <v>0</v>
      </c>
      <c r="K128" s="17">
        <f>G128/C128</f>
        <v>0.91349469406186501</v>
      </c>
      <c r="L128" s="22"/>
    </row>
    <row r="129" spans="1:12" s="6" customFormat="1" ht="126.95" customHeight="1">
      <c r="A129" s="14"/>
      <c r="B129" s="15" t="s">
        <v>148</v>
      </c>
      <c r="C129" s="50">
        <f>D129+E129+F129</f>
        <v>432.6</v>
      </c>
      <c r="D129" s="50">
        <v>0</v>
      </c>
      <c r="E129" s="50">
        <v>432.6</v>
      </c>
      <c r="F129" s="50">
        <v>0</v>
      </c>
      <c r="G129" s="50">
        <f>H129+I129+J129</f>
        <v>432.6</v>
      </c>
      <c r="H129" s="50">
        <v>0</v>
      </c>
      <c r="I129" s="50">
        <v>432.6</v>
      </c>
      <c r="J129" s="50">
        <v>0</v>
      </c>
      <c r="K129" s="17">
        <f>G129/C129</f>
        <v>1</v>
      </c>
      <c r="L129" s="22"/>
    </row>
    <row r="130" spans="1:12" ht="20.25" customHeight="1">
      <c r="A130" s="12"/>
      <c r="B130" s="113" t="s">
        <v>149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1:12" s="6" customFormat="1" ht="90" customHeight="1">
      <c r="A131" s="14"/>
      <c r="B131" s="15" t="s">
        <v>150</v>
      </c>
      <c r="C131" s="50">
        <f>SUM(D131:F131)</f>
        <v>0</v>
      </c>
      <c r="D131" s="50">
        <v>0</v>
      </c>
      <c r="E131" s="50">
        <v>0</v>
      </c>
      <c r="F131" s="50">
        <v>0</v>
      </c>
      <c r="G131" s="50">
        <f>SUM(H131:J131)</f>
        <v>0</v>
      </c>
      <c r="H131" s="50">
        <v>0</v>
      </c>
      <c r="I131" s="50">
        <v>0</v>
      </c>
      <c r="J131" s="50">
        <v>0</v>
      </c>
      <c r="K131" s="22">
        <v>0</v>
      </c>
      <c r="L131" s="22"/>
    </row>
    <row r="132" spans="1:12" s="97" customFormat="1" ht="19.5" customHeight="1">
      <c r="A132" s="96" t="s">
        <v>151</v>
      </c>
      <c r="B132" s="117" t="s">
        <v>152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1:12" s="6" customFormat="1" ht="47.45" customHeight="1">
      <c r="A133" s="14"/>
      <c r="B133" s="15" t="s">
        <v>153</v>
      </c>
      <c r="C133" s="50">
        <f t="shared" ref="C133:J133" si="5">SUM(C136+C138+C140)</f>
        <v>236.90895</v>
      </c>
      <c r="D133" s="50">
        <f t="shared" si="5"/>
        <v>236.90895</v>
      </c>
      <c r="E133" s="50">
        <f t="shared" si="5"/>
        <v>0</v>
      </c>
      <c r="F133" s="50">
        <f t="shared" si="5"/>
        <v>0</v>
      </c>
      <c r="G133" s="50">
        <f t="shared" si="5"/>
        <v>186.9675</v>
      </c>
      <c r="H133" s="50">
        <f t="shared" si="5"/>
        <v>186.9675</v>
      </c>
      <c r="I133" s="50">
        <f t="shared" si="5"/>
        <v>0</v>
      </c>
      <c r="J133" s="50">
        <f t="shared" si="5"/>
        <v>0</v>
      </c>
      <c r="K133" s="17">
        <f>G133/C133</f>
        <v>0.78919559602961387</v>
      </c>
      <c r="L133" s="22"/>
    </row>
    <row r="134" spans="1:12" ht="18" customHeight="1">
      <c r="A134" s="23"/>
      <c r="B134" s="119" t="s">
        <v>154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1:12" ht="17.25" customHeight="1">
      <c r="A135" s="12"/>
      <c r="B135" s="113" t="s">
        <v>155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1:12" s="6" customFormat="1" ht="64.5" customHeight="1">
      <c r="A136" s="14"/>
      <c r="B136" s="15" t="s">
        <v>156</v>
      </c>
      <c r="C136" s="50">
        <f>SUM(D136:F136)</f>
        <v>0</v>
      </c>
      <c r="D136" s="50">
        <v>0</v>
      </c>
      <c r="E136" s="50">
        <v>0</v>
      </c>
      <c r="F136" s="50">
        <v>0</v>
      </c>
      <c r="G136" s="50">
        <f>SUM(H136:J136)</f>
        <v>0</v>
      </c>
      <c r="H136" s="50">
        <v>0</v>
      </c>
      <c r="I136" s="50">
        <v>0</v>
      </c>
      <c r="J136" s="50">
        <v>0</v>
      </c>
      <c r="K136" s="17">
        <v>0</v>
      </c>
      <c r="L136" s="22"/>
    </row>
    <row r="137" spans="1:12" ht="21.2" customHeight="1">
      <c r="A137" s="12"/>
      <c r="B137" s="116" t="s">
        <v>157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1:12" s="6" customFormat="1" ht="48.75" customHeight="1">
      <c r="A138" s="14"/>
      <c r="B138" s="15" t="s">
        <v>158</v>
      </c>
      <c r="C138" s="50">
        <f>SUM(D138:F138)</f>
        <v>236.90895</v>
      </c>
      <c r="D138" s="50">
        <v>236.90895</v>
      </c>
      <c r="E138" s="50">
        <v>0</v>
      </c>
      <c r="F138" s="50">
        <v>0</v>
      </c>
      <c r="G138" s="50">
        <f>SUM(H138:J138)</f>
        <v>186.9675</v>
      </c>
      <c r="H138" s="50">
        <v>186.9675</v>
      </c>
      <c r="I138" s="50">
        <v>0</v>
      </c>
      <c r="J138" s="50">
        <v>0</v>
      </c>
      <c r="K138" s="17"/>
      <c r="L138" s="22"/>
    </row>
    <row r="139" spans="1:12" ht="30.75" customHeight="1">
      <c r="A139" s="12"/>
      <c r="B139" s="113" t="s">
        <v>159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1:12" s="6" customFormat="1" ht="63" customHeight="1">
      <c r="A140" s="14"/>
      <c r="B140" s="15" t="s">
        <v>160</v>
      </c>
      <c r="C140" s="50">
        <f>SUM(D140:F140)</f>
        <v>0</v>
      </c>
      <c r="D140" s="50">
        <v>0</v>
      </c>
      <c r="E140" s="50">
        <v>0</v>
      </c>
      <c r="F140" s="50">
        <v>0</v>
      </c>
      <c r="G140" s="50">
        <f>SUM(H140:J140)</f>
        <v>0</v>
      </c>
      <c r="H140" s="50">
        <v>0</v>
      </c>
      <c r="I140" s="50">
        <v>0</v>
      </c>
      <c r="J140" s="50">
        <v>0</v>
      </c>
      <c r="K140" s="17"/>
      <c r="L140" s="22"/>
    </row>
    <row r="141" spans="1:12" s="97" customFormat="1" ht="19.5" customHeight="1">
      <c r="A141" s="96" t="s">
        <v>161</v>
      </c>
      <c r="B141" s="117" t="s">
        <v>162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1:12" s="6" customFormat="1" ht="53.25" customHeight="1">
      <c r="A142" s="14"/>
      <c r="B142" s="15" t="s">
        <v>163</v>
      </c>
      <c r="C142" s="50">
        <f>SUM(C145+C147)</f>
        <v>661.79499999999996</v>
      </c>
      <c r="D142" s="50">
        <f>D145+D147</f>
        <v>149.37</v>
      </c>
      <c r="E142" s="50">
        <f t="shared" ref="E142:J142" si="6">SUM(E145+E147)</f>
        <v>512.42499999999995</v>
      </c>
      <c r="F142" s="50">
        <f t="shared" si="6"/>
        <v>0</v>
      </c>
      <c r="G142" s="50">
        <f t="shared" si="6"/>
        <v>450.13</v>
      </c>
      <c r="H142" s="50">
        <f t="shared" si="6"/>
        <v>145.77000000000001</v>
      </c>
      <c r="I142" s="50">
        <f t="shared" si="6"/>
        <v>304.36</v>
      </c>
      <c r="J142" s="50">
        <f t="shared" si="6"/>
        <v>0</v>
      </c>
      <c r="K142" s="17">
        <f>G142/C142</f>
        <v>0.68016530798812325</v>
      </c>
      <c r="L142" s="22"/>
    </row>
    <row r="143" spans="1:12" ht="19.5" customHeight="1">
      <c r="A143" s="12"/>
      <c r="B143" s="116" t="s">
        <v>164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1:12" ht="20.45" customHeight="1">
      <c r="A144" s="12"/>
      <c r="B144" s="116" t="s">
        <v>165</v>
      </c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1:15" s="6" customFormat="1" ht="62.25" customHeight="1">
      <c r="A145" s="14"/>
      <c r="B145" s="15" t="s">
        <v>166</v>
      </c>
      <c r="C145" s="50">
        <f>SUM(D145:F145)</f>
        <v>661.79499999999996</v>
      </c>
      <c r="D145" s="50">
        <v>149.37</v>
      </c>
      <c r="E145" s="50">
        <v>512.42499999999995</v>
      </c>
      <c r="F145" s="50">
        <v>0</v>
      </c>
      <c r="G145" s="50">
        <f>SUM(H145:J145)</f>
        <v>450.13</v>
      </c>
      <c r="H145" s="50">
        <v>145.77000000000001</v>
      </c>
      <c r="I145" s="50">
        <v>304.36</v>
      </c>
      <c r="J145" s="50">
        <v>0</v>
      </c>
      <c r="K145" s="17">
        <f>G145/C145</f>
        <v>0.68016530798812325</v>
      </c>
      <c r="L145" s="22"/>
    </row>
    <row r="146" spans="1:15" ht="15.75" customHeight="1">
      <c r="A146" s="23"/>
      <c r="B146" s="105" t="s">
        <v>167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1:15" s="6" customFormat="1" ht="61.5" customHeight="1">
      <c r="A147" s="14"/>
      <c r="B147" s="31" t="s">
        <v>168</v>
      </c>
      <c r="C147" s="50">
        <f>SUM(D147:F147)</f>
        <v>0</v>
      </c>
      <c r="D147" s="50">
        <v>0</v>
      </c>
      <c r="E147" s="50">
        <v>0</v>
      </c>
      <c r="F147" s="50">
        <v>0</v>
      </c>
      <c r="G147" s="50">
        <f>SUM(H147:J147)</f>
        <v>0</v>
      </c>
      <c r="H147" s="50">
        <v>0</v>
      </c>
      <c r="I147" s="50">
        <v>0</v>
      </c>
      <c r="J147" s="50">
        <v>0</v>
      </c>
      <c r="K147" s="17">
        <v>0</v>
      </c>
      <c r="L147" s="29"/>
    </row>
    <row r="148" spans="1:15" s="66" customFormat="1" ht="57.2" customHeight="1">
      <c r="A148" s="2" t="s">
        <v>169</v>
      </c>
      <c r="B148" s="3" t="s">
        <v>170</v>
      </c>
      <c r="C148" s="64">
        <f t="shared" ref="C148:J148" si="7">SUM(C150+C160+C168+C179)</f>
        <v>343.4</v>
      </c>
      <c r="D148" s="64">
        <f t="shared" si="7"/>
        <v>343.4</v>
      </c>
      <c r="E148" s="64">
        <f t="shared" si="7"/>
        <v>0</v>
      </c>
      <c r="F148" s="64">
        <f t="shared" si="7"/>
        <v>0</v>
      </c>
      <c r="G148" s="64">
        <f t="shared" si="7"/>
        <v>320.88443999999998</v>
      </c>
      <c r="H148" s="64">
        <f t="shared" si="7"/>
        <v>320.88443999999998</v>
      </c>
      <c r="I148" s="64">
        <f t="shared" si="7"/>
        <v>0</v>
      </c>
      <c r="J148" s="64">
        <f t="shared" si="7"/>
        <v>0</v>
      </c>
      <c r="K148" s="5">
        <f>G148/C148</f>
        <v>0.93443343040186377</v>
      </c>
      <c r="L148" s="65"/>
    </row>
    <row r="149" spans="1:15" s="67" customFormat="1" ht="15.95" customHeight="1">
      <c r="A149" s="21" t="s">
        <v>171</v>
      </c>
      <c r="B149" s="111" t="s">
        <v>172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1:15" s="66" customFormat="1" ht="34.700000000000003" customHeight="1">
      <c r="A150" s="68"/>
      <c r="B150" s="15" t="s">
        <v>173</v>
      </c>
      <c r="C150" s="50">
        <f>SUM(C153:C158)</f>
        <v>67.5</v>
      </c>
      <c r="D150" s="50">
        <f>SUM(D153:D158)</f>
        <v>67.5</v>
      </c>
      <c r="E150" s="50">
        <f>SUM(E153:E158)</f>
        <v>0</v>
      </c>
      <c r="F150" s="50">
        <f>SUM(F153:F158)</f>
        <v>0</v>
      </c>
      <c r="G150" s="50">
        <f>H150+I150+J150</f>
        <v>67.488299999999995</v>
      </c>
      <c r="H150" s="50">
        <f>H153+H154+H155+H156+H157+H158</f>
        <v>67.488299999999995</v>
      </c>
      <c r="I150" s="50">
        <f>SUM(I153:I158)</f>
        <v>0</v>
      </c>
      <c r="J150" s="50">
        <f>SUM(J153:J158)</f>
        <v>0</v>
      </c>
      <c r="K150" s="17">
        <f>G150/C150</f>
        <v>0.99982666666666664</v>
      </c>
      <c r="L150" s="69"/>
    </row>
    <row r="151" spans="1:15" s="67" customFormat="1" ht="18" customHeight="1">
      <c r="A151" s="70"/>
      <c r="B151" s="113" t="s">
        <v>174</v>
      </c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1:15" s="67" customFormat="1" ht="15.95" customHeight="1">
      <c r="A152" s="70"/>
      <c r="B152" s="113" t="s">
        <v>175</v>
      </c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1:15" s="66" customFormat="1" ht="161.25" customHeight="1">
      <c r="A153" s="68"/>
      <c r="B153" s="15" t="s">
        <v>176</v>
      </c>
      <c r="C153" s="50">
        <f t="shared" ref="C153:C158" si="8">SUM(D153:F153)</f>
        <v>10</v>
      </c>
      <c r="D153" s="50">
        <v>10</v>
      </c>
      <c r="E153" s="50">
        <v>0</v>
      </c>
      <c r="F153" s="50">
        <v>0</v>
      </c>
      <c r="G153" s="50">
        <f>H153+I153+J153</f>
        <v>10</v>
      </c>
      <c r="H153" s="50">
        <v>10</v>
      </c>
      <c r="I153" s="50">
        <v>0</v>
      </c>
      <c r="J153" s="50">
        <v>0</v>
      </c>
      <c r="K153" s="17">
        <f t="shared" ref="K153:K158" si="9">G153/C153</f>
        <v>1</v>
      </c>
      <c r="L153" s="69"/>
    </row>
    <row r="154" spans="1:15" s="6" customFormat="1" ht="63">
      <c r="A154" s="14"/>
      <c r="B154" s="31" t="s">
        <v>177</v>
      </c>
      <c r="C154" s="50">
        <f t="shared" si="8"/>
        <v>17.5</v>
      </c>
      <c r="D154" s="50">
        <v>17.5</v>
      </c>
      <c r="E154" s="50">
        <v>0</v>
      </c>
      <c r="F154" s="50">
        <v>0</v>
      </c>
      <c r="G154" s="50">
        <f>SUM(H154:J154)</f>
        <v>17.488299999999999</v>
      </c>
      <c r="H154" s="50">
        <v>17.488299999999999</v>
      </c>
      <c r="I154" s="50">
        <v>0</v>
      </c>
      <c r="J154" s="50">
        <v>0</v>
      </c>
      <c r="K154" s="17">
        <f t="shared" si="9"/>
        <v>0.99933142857142854</v>
      </c>
      <c r="L154" s="29"/>
    </row>
    <row r="155" spans="1:15" s="6" customFormat="1" ht="47.25">
      <c r="A155" s="14"/>
      <c r="B155" s="15" t="s">
        <v>178</v>
      </c>
      <c r="C155" s="50">
        <f t="shared" si="8"/>
        <v>5</v>
      </c>
      <c r="D155" s="50">
        <v>5</v>
      </c>
      <c r="E155" s="50">
        <v>0</v>
      </c>
      <c r="F155" s="50">
        <v>0</v>
      </c>
      <c r="G155" s="50">
        <f>SUM(H155:J155)</f>
        <v>5</v>
      </c>
      <c r="H155" s="50">
        <v>5</v>
      </c>
      <c r="I155" s="50">
        <v>0</v>
      </c>
      <c r="J155" s="50">
        <v>0</v>
      </c>
      <c r="K155" s="17">
        <f t="shared" si="9"/>
        <v>1</v>
      </c>
      <c r="L155" s="29"/>
    </row>
    <row r="156" spans="1:15" s="6" customFormat="1" ht="47.25">
      <c r="A156" s="14"/>
      <c r="B156" s="15" t="s">
        <v>179</v>
      </c>
      <c r="C156" s="50">
        <f t="shared" si="8"/>
        <v>6</v>
      </c>
      <c r="D156" s="50">
        <v>6</v>
      </c>
      <c r="E156" s="50">
        <v>0</v>
      </c>
      <c r="F156" s="50">
        <v>0</v>
      </c>
      <c r="G156" s="50">
        <f>SUM(H156:J156)</f>
        <v>6</v>
      </c>
      <c r="H156" s="50">
        <v>6</v>
      </c>
      <c r="I156" s="50">
        <v>0</v>
      </c>
      <c r="J156" s="50">
        <v>0</v>
      </c>
      <c r="K156" s="17">
        <f t="shared" si="9"/>
        <v>1</v>
      </c>
      <c r="L156" s="29"/>
    </row>
    <row r="157" spans="1:15" s="6" customFormat="1" ht="51" customHeight="1">
      <c r="A157" s="14"/>
      <c r="B157" s="15" t="s">
        <v>180</v>
      </c>
      <c r="C157" s="50">
        <f t="shared" si="8"/>
        <v>21</v>
      </c>
      <c r="D157" s="50">
        <v>21</v>
      </c>
      <c r="E157" s="50">
        <v>0</v>
      </c>
      <c r="F157" s="50">
        <v>0</v>
      </c>
      <c r="G157" s="50">
        <f>SUM(H157:J157)</f>
        <v>21</v>
      </c>
      <c r="H157" s="50">
        <v>21</v>
      </c>
      <c r="I157" s="50">
        <v>0</v>
      </c>
      <c r="J157" s="50">
        <v>0</v>
      </c>
      <c r="K157" s="17">
        <f t="shared" si="9"/>
        <v>1</v>
      </c>
      <c r="L157" s="29"/>
    </row>
    <row r="158" spans="1:15" s="6" customFormat="1" ht="50.25" customHeight="1">
      <c r="A158" s="14"/>
      <c r="B158" s="15" t="s">
        <v>181</v>
      </c>
      <c r="C158" s="50">
        <f t="shared" si="8"/>
        <v>8</v>
      </c>
      <c r="D158" s="50">
        <v>8</v>
      </c>
      <c r="E158" s="50">
        <v>0</v>
      </c>
      <c r="F158" s="50">
        <v>0</v>
      </c>
      <c r="G158" s="50">
        <f>SUM(H158:J158)</f>
        <v>8</v>
      </c>
      <c r="H158" s="50">
        <v>8</v>
      </c>
      <c r="I158" s="50">
        <v>0</v>
      </c>
      <c r="J158" s="50">
        <v>0</v>
      </c>
      <c r="K158" s="17">
        <f t="shared" si="9"/>
        <v>1</v>
      </c>
      <c r="L158" s="29"/>
    </row>
    <row r="159" spans="1:15" ht="15.75" customHeight="1">
      <c r="A159" s="21" t="s">
        <v>182</v>
      </c>
      <c r="B159" s="111" t="s">
        <v>183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O159" s="71"/>
    </row>
    <row r="160" spans="1:15" s="6" customFormat="1" ht="32.25" customHeight="1">
      <c r="A160" s="14"/>
      <c r="B160" s="15" t="s">
        <v>184</v>
      </c>
      <c r="C160" s="50">
        <f>D160+E160+F160</f>
        <v>39</v>
      </c>
      <c r="D160" s="50">
        <f>D163+D164+D165+D166</f>
        <v>39</v>
      </c>
      <c r="E160" s="50">
        <f>SUM(E163:E166)</f>
        <v>0</v>
      </c>
      <c r="F160" s="50">
        <f>SUM(F163:F166)</f>
        <v>0</v>
      </c>
      <c r="G160" s="50">
        <f>H160+I160+J160</f>
        <v>39</v>
      </c>
      <c r="H160" s="50">
        <f>H163+H164+H165+H166</f>
        <v>39</v>
      </c>
      <c r="I160" s="50">
        <f>SUM(I163:I166)</f>
        <v>0</v>
      </c>
      <c r="J160" s="50">
        <f>SUM(J163:J166)</f>
        <v>0</v>
      </c>
      <c r="K160" s="17">
        <f>G160/C160</f>
        <v>1</v>
      </c>
      <c r="L160" s="29"/>
    </row>
    <row r="161" spans="1:12" ht="17.25" customHeight="1">
      <c r="A161" s="12"/>
      <c r="B161" s="113" t="s">
        <v>185</v>
      </c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1:12" ht="15.75" customHeight="1">
      <c r="A162" s="12"/>
      <c r="B162" s="113" t="s">
        <v>186</v>
      </c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1:12" s="6" customFormat="1" ht="69.75" customHeight="1">
      <c r="A163" s="14"/>
      <c r="B163" s="15" t="s">
        <v>187</v>
      </c>
      <c r="C163" s="50">
        <f>SUM(D163:F163)</f>
        <v>7</v>
      </c>
      <c r="D163" s="50">
        <v>7</v>
      </c>
      <c r="E163" s="50">
        <v>0</v>
      </c>
      <c r="F163" s="50">
        <v>0</v>
      </c>
      <c r="G163" s="50">
        <f>SUM(H163:J163)</f>
        <v>7</v>
      </c>
      <c r="H163" s="50">
        <v>7</v>
      </c>
      <c r="I163" s="50">
        <v>0</v>
      </c>
      <c r="J163" s="50">
        <v>0</v>
      </c>
      <c r="K163" s="17">
        <f>G163/C163</f>
        <v>1</v>
      </c>
      <c r="L163" s="22"/>
    </row>
    <row r="164" spans="1:12" s="6" customFormat="1" ht="68.25" customHeight="1">
      <c r="A164" s="14"/>
      <c r="B164" s="15" t="s">
        <v>188</v>
      </c>
      <c r="C164" s="50">
        <f>SUM(D164:F164)</f>
        <v>10</v>
      </c>
      <c r="D164" s="50">
        <v>10</v>
      </c>
      <c r="E164" s="50">
        <v>0</v>
      </c>
      <c r="F164" s="50">
        <v>0</v>
      </c>
      <c r="G164" s="50">
        <f>SUM(H164:J164)</f>
        <v>10</v>
      </c>
      <c r="H164" s="50">
        <v>10</v>
      </c>
      <c r="I164" s="50">
        <v>0</v>
      </c>
      <c r="J164" s="50">
        <v>0</v>
      </c>
      <c r="K164" s="17">
        <f>G164/C164</f>
        <v>1</v>
      </c>
      <c r="L164" s="22"/>
    </row>
    <row r="165" spans="1:12" s="6" customFormat="1" ht="47.45" customHeight="1">
      <c r="A165" s="14"/>
      <c r="B165" s="15" t="s">
        <v>189</v>
      </c>
      <c r="C165" s="50">
        <f>SUM(D165:F165)</f>
        <v>16</v>
      </c>
      <c r="D165" s="50">
        <v>16</v>
      </c>
      <c r="E165" s="50">
        <v>0</v>
      </c>
      <c r="F165" s="50">
        <v>0</v>
      </c>
      <c r="G165" s="50">
        <f>SUM(H165:J165)</f>
        <v>16</v>
      </c>
      <c r="H165" s="50">
        <v>16</v>
      </c>
      <c r="I165" s="50">
        <v>0</v>
      </c>
      <c r="J165" s="50">
        <v>0</v>
      </c>
      <c r="K165" s="17">
        <f>G165/C165</f>
        <v>1</v>
      </c>
      <c r="L165" s="28"/>
    </row>
    <row r="166" spans="1:12" s="6" customFormat="1" ht="49.5" customHeight="1">
      <c r="A166" s="14"/>
      <c r="B166" s="15" t="s">
        <v>190</v>
      </c>
      <c r="C166" s="50">
        <f>SUM(D166:F166)</f>
        <v>6</v>
      </c>
      <c r="D166" s="16">
        <v>6</v>
      </c>
      <c r="E166" s="16">
        <v>0</v>
      </c>
      <c r="F166" s="16">
        <v>0</v>
      </c>
      <c r="G166" s="50">
        <f>SUM(H166:J166)</f>
        <v>6</v>
      </c>
      <c r="H166" s="50">
        <v>6</v>
      </c>
      <c r="I166" s="16">
        <v>0</v>
      </c>
      <c r="J166" s="16">
        <v>0</v>
      </c>
      <c r="K166" s="72">
        <f>G166/C166</f>
        <v>1</v>
      </c>
      <c r="L166" s="73"/>
    </row>
    <row r="167" spans="1:12" s="97" customFormat="1">
      <c r="A167" s="100" t="s">
        <v>191</v>
      </c>
      <c r="B167" s="117" t="s">
        <v>192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1:12" s="6" customFormat="1" ht="33.75" customHeight="1">
      <c r="A168" s="14"/>
      <c r="B168" s="15" t="s">
        <v>193</v>
      </c>
      <c r="C168" s="16">
        <f>D168+E168+F168</f>
        <v>57.5</v>
      </c>
      <c r="D168" s="16">
        <f>SUM(D171:D177)</f>
        <v>57.5</v>
      </c>
      <c r="E168" s="16">
        <f>SUM(E171:E177)</f>
        <v>0</v>
      </c>
      <c r="F168" s="16">
        <f>SUM(F171:F177)</f>
        <v>0</v>
      </c>
      <c r="G168" s="16">
        <f>H168+I168+J168</f>
        <v>44.954000000000001</v>
      </c>
      <c r="H168" s="16">
        <f>H171+H172+H173+H174+H175+H176+H177</f>
        <v>44.954000000000001</v>
      </c>
      <c r="I168" s="16">
        <f>SUM(I171:I177)</f>
        <v>0</v>
      </c>
      <c r="J168" s="16">
        <f>SUM(J171:J177)</f>
        <v>0</v>
      </c>
      <c r="K168" s="17">
        <f>G168/C168</f>
        <v>0.78180869565217392</v>
      </c>
      <c r="L168" s="73"/>
    </row>
    <row r="169" spans="1:12" ht="21.75" customHeight="1">
      <c r="A169" s="12"/>
      <c r="B169" s="116" t="s">
        <v>194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1:12" ht="34.700000000000003" customHeight="1">
      <c r="A170" s="12"/>
      <c r="B170" s="113" t="s">
        <v>195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1:12" s="6" customFormat="1" ht="55.5" customHeight="1">
      <c r="A171" s="14"/>
      <c r="B171" s="15" t="s">
        <v>196</v>
      </c>
      <c r="C171" s="16">
        <f t="shared" ref="C171:C177" si="10">SUM(D171:F171)</f>
        <v>7</v>
      </c>
      <c r="D171" s="16">
        <v>7</v>
      </c>
      <c r="E171" s="16">
        <v>0</v>
      </c>
      <c r="F171" s="16">
        <v>0</v>
      </c>
      <c r="G171" s="16">
        <f t="shared" ref="G171:G176" si="11">SUM(H171:J171)</f>
        <v>7</v>
      </c>
      <c r="H171" s="16">
        <v>7</v>
      </c>
      <c r="I171" s="16">
        <v>0</v>
      </c>
      <c r="J171" s="16">
        <v>0</v>
      </c>
      <c r="K171" s="22">
        <f t="shared" ref="K171:K177" si="12">G171/C171</f>
        <v>1</v>
      </c>
      <c r="L171" s="74"/>
    </row>
    <row r="172" spans="1:12" s="6" customFormat="1" ht="63" customHeight="1">
      <c r="A172" s="14"/>
      <c r="B172" s="15" t="s">
        <v>197</v>
      </c>
      <c r="C172" s="16">
        <f t="shared" si="10"/>
        <v>12</v>
      </c>
      <c r="D172" s="16">
        <v>12</v>
      </c>
      <c r="E172" s="16">
        <v>0</v>
      </c>
      <c r="F172" s="16">
        <v>0</v>
      </c>
      <c r="G172" s="16">
        <f t="shared" si="11"/>
        <v>11.454000000000001</v>
      </c>
      <c r="H172" s="16">
        <v>11.454000000000001</v>
      </c>
      <c r="I172" s="16">
        <v>0</v>
      </c>
      <c r="J172" s="16">
        <v>0</v>
      </c>
      <c r="K172" s="22">
        <f t="shared" si="12"/>
        <v>0.95450000000000002</v>
      </c>
      <c r="L172" s="74"/>
    </row>
    <row r="173" spans="1:12" s="6" customFormat="1" ht="66.75" customHeight="1">
      <c r="A173" s="14"/>
      <c r="B173" s="15" t="s">
        <v>198</v>
      </c>
      <c r="C173" s="16">
        <f t="shared" si="10"/>
        <v>5</v>
      </c>
      <c r="D173" s="16">
        <v>5</v>
      </c>
      <c r="E173" s="16">
        <v>0</v>
      </c>
      <c r="F173" s="16">
        <v>0</v>
      </c>
      <c r="G173" s="16">
        <f t="shared" si="11"/>
        <v>5</v>
      </c>
      <c r="H173" s="16">
        <v>5</v>
      </c>
      <c r="I173" s="16">
        <v>0</v>
      </c>
      <c r="J173" s="16">
        <v>0</v>
      </c>
      <c r="K173" s="22">
        <f t="shared" si="12"/>
        <v>1</v>
      </c>
      <c r="L173" s="74"/>
    </row>
    <row r="174" spans="1:12" s="6" customFormat="1" ht="67.5" customHeight="1">
      <c r="A174" s="14"/>
      <c r="B174" s="15" t="s">
        <v>199</v>
      </c>
      <c r="C174" s="16">
        <f t="shared" si="10"/>
        <v>5</v>
      </c>
      <c r="D174" s="16">
        <v>5</v>
      </c>
      <c r="E174" s="16">
        <v>0</v>
      </c>
      <c r="F174" s="16">
        <v>0</v>
      </c>
      <c r="G174" s="16">
        <f t="shared" si="11"/>
        <v>5</v>
      </c>
      <c r="H174" s="16">
        <v>5</v>
      </c>
      <c r="I174" s="16">
        <v>0</v>
      </c>
      <c r="J174" s="16">
        <v>0</v>
      </c>
      <c r="K174" s="22">
        <f t="shared" si="12"/>
        <v>1</v>
      </c>
      <c r="L174" s="74"/>
    </row>
    <row r="175" spans="1:12" s="6" customFormat="1" ht="52.5" customHeight="1">
      <c r="A175" s="14"/>
      <c r="B175" s="15" t="s">
        <v>200</v>
      </c>
      <c r="C175" s="16">
        <f t="shared" si="10"/>
        <v>18</v>
      </c>
      <c r="D175" s="16">
        <v>18</v>
      </c>
      <c r="E175" s="16">
        <v>0</v>
      </c>
      <c r="F175" s="16">
        <v>0</v>
      </c>
      <c r="G175" s="16">
        <f t="shared" si="11"/>
        <v>6</v>
      </c>
      <c r="H175" s="16">
        <v>6</v>
      </c>
      <c r="I175" s="16">
        <v>0</v>
      </c>
      <c r="J175" s="16">
        <v>0</v>
      </c>
      <c r="K175" s="22">
        <f t="shared" si="12"/>
        <v>0.33333333333333331</v>
      </c>
      <c r="L175" s="74"/>
    </row>
    <row r="176" spans="1:12" s="6" customFormat="1" ht="45.75" customHeight="1">
      <c r="A176" s="14"/>
      <c r="B176" s="15" t="s">
        <v>201</v>
      </c>
      <c r="C176" s="16">
        <f t="shared" si="10"/>
        <v>1</v>
      </c>
      <c r="D176" s="16">
        <v>1</v>
      </c>
      <c r="E176" s="16">
        <v>0</v>
      </c>
      <c r="F176" s="16">
        <v>0</v>
      </c>
      <c r="G176" s="16">
        <f t="shared" si="11"/>
        <v>1</v>
      </c>
      <c r="H176" s="16">
        <v>1</v>
      </c>
      <c r="I176" s="16">
        <v>0</v>
      </c>
      <c r="J176" s="16">
        <v>0</v>
      </c>
      <c r="K176" s="22">
        <f t="shared" si="12"/>
        <v>1</v>
      </c>
      <c r="L176" s="74"/>
    </row>
    <row r="177" spans="1:12" s="6" customFormat="1" ht="62.25" customHeight="1">
      <c r="A177" s="14"/>
      <c r="B177" s="15" t="s">
        <v>202</v>
      </c>
      <c r="C177" s="16">
        <f t="shared" si="10"/>
        <v>9.5</v>
      </c>
      <c r="D177" s="16">
        <v>9.5</v>
      </c>
      <c r="E177" s="16">
        <v>0</v>
      </c>
      <c r="F177" s="16">
        <v>0</v>
      </c>
      <c r="G177" s="16">
        <f>H177+I177+J177</f>
        <v>9.5</v>
      </c>
      <c r="H177" s="16">
        <v>9.5</v>
      </c>
      <c r="I177" s="16">
        <v>0</v>
      </c>
      <c r="J177" s="16">
        <v>0</v>
      </c>
      <c r="K177" s="22">
        <f t="shared" si="12"/>
        <v>1</v>
      </c>
      <c r="L177" s="74"/>
    </row>
    <row r="178" spans="1:12" s="97" customFormat="1">
      <c r="A178" s="100" t="s">
        <v>203</v>
      </c>
      <c r="B178" s="117" t="s">
        <v>204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1:12" s="6" customFormat="1" ht="59.25" customHeight="1">
      <c r="A179" s="14"/>
      <c r="B179" s="15" t="s">
        <v>205</v>
      </c>
      <c r="C179" s="16">
        <f>SUM(C182:C188)</f>
        <v>179.4</v>
      </c>
      <c r="D179" s="16">
        <f>D182+D183+D184+D185+D186+D187+D188</f>
        <v>179.4</v>
      </c>
      <c r="E179" s="16">
        <f>SUM(E182:E188)</f>
        <v>0</v>
      </c>
      <c r="F179" s="16">
        <f>SUM(F182:F188)</f>
        <v>0</v>
      </c>
      <c r="G179" s="16">
        <f>H179+I179+J179</f>
        <v>169.44213999999999</v>
      </c>
      <c r="H179" s="16">
        <f>SUM(H182+H183+H184+H185+H186+H187+H188)</f>
        <v>169.44213999999999</v>
      </c>
      <c r="I179" s="16">
        <f>SUM(I182:I188)</f>
        <v>0</v>
      </c>
      <c r="J179" s="16">
        <f>SUM(J182:J188)</f>
        <v>0</v>
      </c>
      <c r="K179" s="17">
        <f>G179/C179</f>
        <v>0.94449353400222957</v>
      </c>
      <c r="L179" s="74"/>
    </row>
    <row r="180" spans="1:12">
      <c r="A180" s="12"/>
      <c r="B180" s="116" t="s">
        <v>206</v>
      </c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1:12" ht="36" customHeight="1">
      <c r="A181" s="12"/>
      <c r="B181" s="113" t="s">
        <v>207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1:12" s="6" customFormat="1" ht="107.85" customHeight="1">
      <c r="A182" s="14"/>
      <c r="B182" s="15" t="s">
        <v>208</v>
      </c>
      <c r="C182" s="16">
        <f t="shared" ref="C182:C188" si="13">SUM(D182:F182)</f>
        <v>21</v>
      </c>
      <c r="D182" s="16">
        <v>21</v>
      </c>
      <c r="E182" s="16">
        <v>0</v>
      </c>
      <c r="F182" s="16">
        <v>0</v>
      </c>
      <c r="G182" s="16">
        <f t="shared" ref="G182:G188" si="14">SUM(H182:J182)</f>
        <v>21</v>
      </c>
      <c r="H182" s="16">
        <v>21</v>
      </c>
      <c r="I182" s="16">
        <v>0</v>
      </c>
      <c r="J182" s="16">
        <v>0</v>
      </c>
      <c r="K182" s="22">
        <f t="shared" ref="K182:K189" si="15">G182/C182</f>
        <v>1</v>
      </c>
      <c r="L182" s="74"/>
    </row>
    <row r="183" spans="1:12" s="6" customFormat="1" ht="56.25" customHeight="1">
      <c r="A183" s="14"/>
      <c r="B183" s="15" t="s">
        <v>209</v>
      </c>
      <c r="C183" s="16">
        <f t="shared" si="13"/>
        <v>5</v>
      </c>
      <c r="D183" s="16">
        <v>5</v>
      </c>
      <c r="E183" s="16">
        <v>0</v>
      </c>
      <c r="F183" s="16">
        <v>0</v>
      </c>
      <c r="G183" s="16">
        <f t="shared" si="14"/>
        <v>5</v>
      </c>
      <c r="H183" s="16">
        <v>5</v>
      </c>
      <c r="I183" s="16">
        <v>0</v>
      </c>
      <c r="J183" s="16">
        <v>0</v>
      </c>
      <c r="K183" s="22">
        <f t="shared" si="15"/>
        <v>1</v>
      </c>
      <c r="L183" s="74"/>
    </row>
    <row r="184" spans="1:12" s="6" customFormat="1" ht="31.5">
      <c r="A184" s="14"/>
      <c r="B184" s="15" t="s">
        <v>210</v>
      </c>
      <c r="C184" s="16">
        <f t="shared" si="13"/>
        <v>5</v>
      </c>
      <c r="D184" s="16">
        <v>5</v>
      </c>
      <c r="E184" s="16">
        <v>0</v>
      </c>
      <c r="F184" s="16">
        <v>0</v>
      </c>
      <c r="G184" s="16">
        <f t="shared" si="14"/>
        <v>5</v>
      </c>
      <c r="H184" s="16">
        <v>5</v>
      </c>
      <c r="I184" s="16">
        <v>0</v>
      </c>
      <c r="J184" s="16">
        <v>0</v>
      </c>
      <c r="K184" s="22">
        <f t="shared" si="15"/>
        <v>1</v>
      </c>
      <c r="L184" s="74"/>
    </row>
    <row r="185" spans="1:12" s="6" customFormat="1" ht="47.25">
      <c r="A185" s="14"/>
      <c r="B185" s="15" t="s">
        <v>211</v>
      </c>
      <c r="C185" s="16">
        <f t="shared" si="13"/>
        <v>5</v>
      </c>
      <c r="D185" s="16">
        <v>5</v>
      </c>
      <c r="E185" s="16">
        <v>0</v>
      </c>
      <c r="F185" s="16">
        <v>0</v>
      </c>
      <c r="G185" s="16">
        <f t="shared" si="14"/>
        <v>5</v>
      </c>
      <c r="H185" s="16">
        <v>5</v>
      </c>
      <c r="I185" s="16">
        <v>0</v>
      </c>
      <c r="J185" s="16">
        <v>0</v>
      </c>
      <c r="K185" s="22">
        <f t="shared" si="15"/>
        <v>1</v>
      </c>
      <c r="L185" s="74"/>
    </row>
    <row r="186" spans="1:12" s="6" customFormat="1" ht="67.5" customHeight="1">
      <c r="A186" s="14"/>
      <c r="B186" s="15" t="s">
        <v>212</v>
      </c>
      <c r="C186" s="16">
        <f t="shared" si="13"/>
        <v>40</v>
      </c>
      <c r="D186" s="16">
        <v>40</v>
      </c>
      <c r="E186" s="16">
        <v>0</v>
      </c>
      <c r="F186" s="16">
        <v>0</v>
      </c>
      <c r="G186" s="16">
        <f t="shared" si="14"/>
        <v>40</v>
      </c>
      <c r="H186" s="16">
        <v>40</v>
      </c>
      <c r="I186" s="16">
        <v>0</v>
      </c>
      <c r="J186" s="16">
        <v>0</v>
      </c>
      <c r="K186" s="22">
        <f t="shared" si="15"/>
        <v>1</v>
      </c>
      <c r="L186" s="74"/>
    </row>
    <row r="187" spans="1:12" s="6" customFormat="1" ht="108.75" customHeight="1">
      <c r="A187" s="14"/>
      <c r="B187" s="15" t="s">
        <v>213</v>
      </c>
      <c r="C187" s="16">
        <f t="shared" si="13"/>
        <v>13.5</v>
      </c>
      <c r="D187" s="16">
        <v>13.5</v>
      </c>
      <c r="E187" s="16">
        <v>0</v>
      </c>
      <c r="F187" s="16">
        <v>0</v>
      </c>
      <c r="G187" s="16">
        <f t="shared" si="14"/>
        <v>13.5</v>
      </c>
      <c r="H187" s="16">
        <v>13.5</v>
      </c>
      <c r="I187" s="16">
        <v>0</v>
      </c>
      <c r="J187" s="16">
        <v>0</v>
      </c>
      <c r="K187" s="22">
        <f t="shared" si="15"/>
        <v>1</v>
      </c>
      <c r="L187" s="74"/>
    </row>
    <row r="188" spans="1:12" s="6" customFormat="1" ht="126">
      <c r="A188" s="14"/>
      <c r="B188" s="15" t="s">
        <v>214</v>
      </c>
      <c r="C188" s="16">
        <f t="shared" si="13"/>
        <v>89.9</v>
      </c>
      <c r="D188" s="16">
        <v>89.9</v>
      </c>
      <c r="E188" s="16">
        <v>0</v>
      </c>
      <c r="F188" s="16">
        <v>0</v>
      </c>
      <c r="G188" s="16">
        <f t="shared" si="14"/>
        <v>79.942139999999995</v>
      </c>
      <c r="H188" s="16">
        <v>79.942139999999995</v>
      </c>
      <c r="I188" s="16">
        <v>0</v>
      </c>
      <c r="J188" s="16">
        <v>0</v>
      </c>
      <c r="K188" s="22">
        <f t="shared" si="15"/>
        <v>0.88923403781979971</v>
      </c>
      <c r="L188" s="74"/>
    </row>
    <row r="189" spans="1:12" s="6" customFormat="1" ht="69" customHeight="1">
      <c r="A189" s="2" t="s">
        <v>215</v>
      </c>
      <c r="B189" s="3" t="s">
        <v>216</v>
      </c>
      <c r="C189" s="4">
        <f t="shared" ref="C189:J189" si="16">SUM(C191+C202+C209+C217)</f>
        <v>24651.16201</v>
      </c>
      <c r="D189" s="4">
        <f t="shared" si="16"/>
        <v>24377.962009999999</v>
      </c>
      <c r="E189" s="4">
        <f t="shared" si="16"/>
        <v>273.2</v>
      </c>
      <c r="F189" s="4">
        <f t="shared" si="16"/>
        <v>0</v>
      </c>
      <c r="G189" s="4">
        <f t="shared" si="16"/>
        <v>24617.498</v>
      </c>
      <c r="H189" s="4">
        <f t="shared" si="16"/>
        <v>24344.397999999997</v>
      </c>
      <c r="I189" s="4">
        <f t="shared" si="16"/>
        <v>273.10000000000002</v>
      </c>
      <c r="J189" s="4">
        <f t="shared" si="16"/>
        <v>0</v>
      </c>
      <c r="K189" s="5">
        <f t="shared" si="15"/>
        <v>0.99863438445675123</v>
      </c>
      <c r="L189" s="75"/>
    </row>
    <row r="190" spans="1:12">
      <c r="A190" s="21" t="s">
        <v>217</v>
      </c>
      <c r="B190" s="120" t="s">
        <v>218</v>
      </c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1:12" s="6" customFormat="1" ht="47.25">
      <c r="A191" s="14"/>
      <c r="B191" s="15" t="s">
        <v>219</v>
      </c>
      <c r="C191" s="16">
        <f>C194+C196+C197+C198+C200</f>
        <v>23165.616999999998</v>
      </c>
      <c r="D191" s="16">
        <f>D194+D196+D198+D200</f>
        <v>22892.416999999998</v>
      </c>
      <c r="E191" s="16">
        <f>E194+E196+E197+E198+E200</f>
        <v>273.2</v>
      </c>
      <c r="F191" s="16">
        <f>SUM(F194+F196+F198+F200)</f>
        <v>0</v>
      </c>
      <c r="G191" s="16">
        <f>G194+G196+G197+G198+G200</f>
        <v>23165.517</v>
      </c>
      <c r="H191" s="16">
        <f>H194+H196+H198+H200</f>
        <v>22892.416999999998</v>
      </c>
      <c r="I191" s="16">
        <f>I194+I196+I197+I198+I200</f>
        <v>273.10000000000002</v>
      </c>
      <c r="J191" s="16">
        <f>SUM(J194+J196+J198+J200)</f>
        <v>0</v>
      </c>
      <c r="K191" s="17">
        <f>G191/C191</f>
        <v>0.99999568325764865</v>
      </c>
      <c r="L191" s="74"/>
    </row>
    <row r="192" spans="1:12">
      <c r="A192" s="12"/>
      <c r="B192" s="116" t="s">
        <v>220</v>
      </c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1:12">
      <c r="A193" s="12"/>
      <c r="B193" s="116" t="s">
        <v>221</v>
      </c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1:12" s="6" customFormat="1" ht="47.25">
      <c r="A194" s="14"/>
      <c r="B194" s="15" t="s">
        <v>222</v>
      </c>
      <c r="C194" s="16">
        <f>SUM(D194:F194)</f>
        <v>1308.6600000000001</v>
      </c>
      <c r="D194" s="76">
        <v>1308.6600000000001</v>
      </c>
      <c r="E194" s="16">
        <v>0</v>
      </c>
      <c r="F194" s="16">
        <v>0</v>
      </c>
      <c r="G194" s="16">
        <f>SUM(H194:J194)</f>
        <v>1308.6600000000001</v>
      </c>
      <c r="H194" s="16">
        <v>1308.6600000000001</v>
      </c>
      <c r="I194" s="16">
        <v>0</v>
      </c>
      <c r="J194" s="16">
        <v>0</v>
      </c>
      <c r="K194" s="22">
        <f>G194/C194</f>
        <v>1</v>
      </c>
      <c r="L194" s="74"/>
    </row>
    <row r="195" spans="1:12">
      <c r="A195" s="12"/>
      <c r="B195" s="116" t="s">
        <v>223</v>
      </c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1:12" s="6" customFormat="1" ht="37.5" customHeight="1">
      <c r="A196" s="14"/>
      <c r="B196" s="15" t="s">
        <v>224</v>
      </c>
      <c r="C196" s="16">
        <f>SUM(D196:F196)</f>
        <v>2400.7330000000002</v>
      </c>
      <c r="D196" s="16">
        <v>2400.7330000000002</v>
      </c>
      <c r="E196" s="16">
        <v>0</v>
      </c>
      <c r="F196" s="16">
        <v>0</v>
      </c>
      <c r="G196" s="16">
        <f>SUM(H196:J196)</f>
        <v>2400.7330000000002</v>
      </c>
      <c r="H196" s="16">
        <v>2400.7330000000002</v>
      </c>
      <c r="I196" s="16">
        <v>0</v>
      </c>
      <c r="J196" s="16">
        <v>0</v>
      </c>
      <c r="K196" s="22">
        <f>G196/C196</f>
        <v>1</v>
      </c>
      <c r="L196" s="74"/>
    </row>
    <row r="197" spans="1:12" s="6" customFormat="1" ht="128.65" customHeight="1">
      <c r="A197" s="14"/>
      <c r="B197" s="15" t="s">
        <v>148</v>
      </c>
      <c r="C197" s="16">
        <f>D197+E197+F197</f>
        <v>273.2</v>
      </c>
      <c r="D197" s="16">
        <v>0</v>
      </c>
      <c r="E197" s="16">
        <v>273.2</v>
      </c>
      <c r="F197" s="16">
        <v>0</v>
      </c>
      <c r="G197" s="16">
        <f>H197+I197+J197</f>
        <v>273.10000000000002</v>
      </c>
      <c r="H197" s="16">
        <v>0</v>
      </c>
      <c r="I197" s="16">
        <v>273.10000000000002</v>
      </c>
      <c r="J197" s="16">
        <v>0</v>
      </c>
      <c r="K197" s="22">
        <f>G197/C197</f>
        <v>0.99963396778916558</v>
      </c>
      <c r="L197" s="74"/>
    </row>
    <row r="198" spans="1:12" s="6" customFormat="1" ht="82.5" customHeight="1">
      <c r="A198" s="14"/>
      <c r="B198" s="15" t="s">
        <v>225</v>
      </c>
      <c r="C198" s="16">
        <f>SUM(D198:F198)</f>
        <v>671.65700000000004</v>
      </c>
      <c r="D198" s="16">
        <v>671.65700000000004</v>
      </c>
      <c r="E198" s="16">
        <v>0</v>
      </c>
      <c r="F198" s="16">
        <v>0</v>
      </c>
      <c r="G198" s="16">
        <f>SUM(H198:J198)</f>
        <v>671.65700000000004</v>
      </c>
      <c r="H198" s="16">
        <v>671.65700000000004</v>
      </c>
      <c r="I198" s="16">
        <v>0</v>
      </c>
      <c r="J198" s="16">
        <v>0</v>
      </c>
      <c r="K198" s="22">
        <v>0</v>
      </c>
      <c r="L198" s="74"/>
    </row>
    <row r="199" spans="1:12">
      <c r="A199" s="12"/>
      <c r="B199" s="116" t="s">
        <v>226</v>
      </c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1:12" s="6" customFormat="1" ht="31.5">
      <c r="A200" s="14"/>
      <c r="B200" s="15" t="s">
        <v>227</v>
      </c>
      <c r="C200" s="16">
        <f>SUM(D200+E200+F200)</f>
        <v>18511.366999999998</v>
      </c>
      <c r="D200" s="16">
        <v>18511.366999999998</v>
      </c>
      <c r="E200" s="16">
        <v>0</v>
      </c>
      <c r="F200" s="16">
        <v>0</v>
      </c>
      <c r="G200" s="16">
        <f>SUM(H200:J200)</f>
        <v>18511.366999999998</v>
      </c>
      <c r="H200" s="16">
        <v>18511.366999999998</v>
      </c>
      <c r="I200" s="16">
        <v>0</v>
      </c>
      <c r="J200" s="16">
        <v>0</v>
      </c>
      <c r="K200" s="22">
        <f>G200/C200</f>
        <v>1</v>
      </c>
      <c r="L200" s="74"/>
    </row>
    <row r="201" spans="1:12">
      <c r="A201" s="21" t="s">
        <v>228</v>
      </c>
      <c r="B201" s="120" t="s">
        <v>229</v>
      </c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1:12" s="6" customFormat="1" ht="31.5">
      <c r="A202" s="14"/>
      <c r="B202" s="15" t="s">
        <v>230</v>
      </c>
      <c r="C202" s="16">
        <f>SUM(D202)</f>
        <v>866.41399999999999</v>
      </c>
      <c r="D202" s="16">
        <f>D205+D207</f>
        <v>866.41399999999999</v>
      </c>
      <c r="E202" s="16">
        <f>SUM(E205+E207)</f>
        <v>0</v>
      </c>
      <c r="F202" s="16">
        <f>SUM(F205+F207)</f>
        <v>0</v>
      </c>
      <c r="G202" s="16">
        <f>SUM(H202)</f>
        <v>866.41399999999999</v>
      </c>
      <c r="H202" s="16">
        <f>H205+H207</f>
        <v>866.41399999999999</v>
      </c>
      <c r="I202" s="16">
        <f>SUM(I205+I207)</f>
        <v>0</v>
      </c>
      <c r="J202" s="16">
        <f>SUM(J205+J207)</f>
        <v>0</v>
      </c>
      <c r="K202" s="17">
        <f>G202/C202</f>
        <v>1</v>
      </c>
      <c r="L202" s="74"/>
    </row>
    <row r="203" spans="1:12">
      <c r="A203" s="12"/>
      <c r="B203" s="116" t="s">
        <v>231</v>
      </c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1:12">
      <c r="A204" s="12"/>
      <c r="B204" s="116" t="s">
        <v>232</v>
      </c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1:12" s="6" customFormat="1" ht="47.25">
      <c r="A205" s="14"/>
      <c r="B205" s="15" t="s">
        <v>233</v>
      </c>
      <c r="C205" s="16">
        <f>SUM(D205:F205)</f>
        <v>718</v>
      </c>
      <c r="D205" s="16">
        <v>718</v>
      </c>
      <c r="E205" s="16">
        <v>0</v>
      </c>
      <c r="F205" s="16">
        <v>0</v>
      </c>
      <c r="G205" s="16">
        <f>SUM(H205:J205)</f>
        <v>718</v>
      </c>
      <c r="H205" s="16">
        <v>718</v>
      </c>
      <c r="I205" s="16">
        <v>0</v>
      </c>
      <c r="J205" s="16">
        <v>0</v>
      </c>
      <c r="K205" s="22">
        <f>G205/C205</f>
        <v>1</v>
      </c>
      <c r="L205" s="74"/>
    </row>
    <row r="206" spans="1:12">
      <c r="A206" s="12"/>
      <c r="B206" s="116" t="s">
        <v>234</v>
      </c>
      <c r="C206" s="116"/>
      <c r="D206" s="116"/>
      <c r="E206" s="116"/>
      <c r="F206" s="116"/>
      <c r="G206" s="116"/>
      <c r="H206" s="116"/>
      <c r="I206" s="116"/>
      <c r="J206" s="116"/>
      <c r="K206" s="116"/>
      <c r="L206" s="77"/>
    </row>
    <row r="207" spans="1:12" s="6" customFormat="1" ht="63">
      <c r="A207" s="14"/>
      <c r="B207" s="15" t="s">
        <v>235</v>
      </c>
      <c r="C207" s="16">
        <f>SUM(D207:F207)</f>
        <v>148.41399999999999</v>
      </c>
      <c r="D207" s="16">
        <v>148.41399999999999</v>
      </c>
      <c r="E207" s="16">
        <v>0</v>
      </c>
      <c r="F207" s="16">
        <v>0</v>
      </c>
      <c r="G207" s="16">
        <f>SUM(H207:J207)</f>
        <v>148.41399999999999</v>
      </c>
      <c r="H207" s="16">
        <v>148.41399999999999</v>
      </c>
      <c r="I207" s="16">
        <v>0</v>
      </c>
      <c r="J207" s="16">
        <v>0</v>
      </c>
      <c r="K207" s="22">
        <f>G207/C207</f>
        <v>1</v>
      </c>
      <c r="L207" s="74"/>
    </row>
    <row r="208" spans="1:12" ht="15.75" customHeight="1">
      <c r="A208" s="21" t="s">
        <v>236</v>
      </c>
      <c r="B208" s="121" t="s">
        <v>237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1:12" s="6" customFormat="1" ht="47.25">
      <c r="A209" s="14"/>
      <c r="B209" s="15" t="s">
        <v>238</v>
      </c>
      <c r="C209" s="50">
        <f>SUM(D209)</f>
        <v>469.95099999999996</v>
      </c>
      <c r="D209" s="50">
        <f>D212+D213+D215</f>
        <v>469.95099999999996</v>
      </c>
      <c r="E209" s="50">
        <f>SUM(E212+E213+E215)</f>
        <v>0</v>
      </c>
      <c r="F209" s="50">
        <f>SUM(F212+F213+F215)</f>
        <v>0</v>
      </c>
      <c r="G209" s="50">
        <f>SUM(H209)</f>
        <v>441.67899999999997</v>
      </c>
      <c r="H209" s="50">
        <f>H212+H213+H215</f>
        <v>441.67899999999997</v>
      </c>
      <c r="I209" s="50">
        <f>SUM(I212+I213+I215)</f>
        <v>0</v>
      </c>
      <c r="J209" s="50">
        <f>SUM(J212+J213+J215)</f>
        <v>0</v>
      </c>
      <c r="K209" s="17">
        <f>G209/C209</f>
        <v>0.93984053656657818</v>
      </c>
      <c r="L209" s="74"/>
    </row>
    <row r="210" spans="1:12" ht="30.2" customHeight="1">
      <c r="A210" s="12"/>
      <c r="B210" s="113" t="s">
        <v>239</v>
      </c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1:12">
      <c r="A211" s="12"/>
      <c r="B211" s="116" t="s">
        <v>240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1:12" s="6" customFormat="1" ht="75.75" customHeight="1">
      <c r="A212" s="14"/>
      <c r="B212" s="15" t="s">
        <v>241</v>
      </c>
      <c r="C212" s="16">
        <f>SUM(D212:F212)</f>
        <v>379.09</v>
      </c>
      <c r="D212" s="16">
        <v>379.09</v>
      </c>
      <c r="E212" s="16">
        <v>0</v>
      </c>
      <c r="F212" s="16">
        <v>0</v>
      </c>
      <c r="G212" s="16">
        <f>SUM(H212:J212)</f>
        <v>379.09</v>
      </c>
      <c r="H212" s="16">
        <v>379.09</v>
      </c>
      <c r="I212" s="16">
        <v>0</v>
      </c>
      <c r="J212" s="16">
        <v>0</v>
      </c>
      <c r="K212" s="78">
        <f>G212/C212</f>
        <v>1</v>
      </c>
      <c r="L212" s="74"/>
    </row>
    <row r="213" spans="1:12" s="6" customFormat="1" ht="63">
      <c r="A213" s="14"/>
      <c r="B213" s="15" t="s">
        <v>242</v>
      </c>
      <c r="C213" s="16">
        <f>SUM(D213:F213)</f>
        <v>17.361000000000001</v>
      </c>
      <c r="D213" s="16">
        <v>17.361000000000001</v>
      </c>
      <c r="E213" s="16">
        <v>0</v>
      </c>
      <c r="F213" s="16">
        <v>0</v>
      </c>
      <c r="G213" s="16">
        <f>SUM(H213:J213)</f>
        <v>17.361000000000001</v>
      </c>
      <c r="H213" s="16">
        <v>17.361000000000001</v>
      </c>
      <c r="I213" s="16">
        <v>0</v>
      </c>
      <c r="J213" s="16">
        <v>0</v>
      </c>
      <c r="K213" s="78">
        <f>G213/C213</f>
        <v>1</v>
      </c>
      <c r="L213" s="74"/>
    </row>
    <row r="214" spans="1:12">
      <c r="A214" s="12"/>
      <c r="B214" s="116" t="s">
        <v>243</v>
      </c>
      <c r="C214" s="116"/>
      <c r="D214" s="116"/>
      <c r="E214" s="116"/>
      <c r="F214" s="116"/>
      <c r="G214" s="116"/>
      <c r="H214" s="116"/>
      <c r="I214" s="116"/>
      <c r="J214" s="116"/>
      <c r="K214" s="116"/>
      <c r="L214" s="77"/>
    </row>
    <row r="215" spans="1:12" s="6" customFormat="1" ht="63" customHeight="1">
      <c r="A215" s="14"/>
      <c r="B215" s="15" t="s">
        <v>244</v>
      </c>
      <c r="C215" s="16">
        <f>SUM(D215:F216)</f>
        <v>73.5</v>
      </c>
      <c r="D215" s="16">
        <v>73.5</v>
      </c>
      <c r="E215" s="16">
        <v>0</v>
      </c>
      <c r="F215" s="16">
        <v>0</v>
      </c>
      <c r="G215" s="16">
        <f>SUM(H215:J215)</f>
        <v>45.228000000000002</v>
      </c>
      <c r="H215" s="16">
        <v>45.228000000000002</v>
      </c>
      <c r="I215" s="16">
        <v>0</v>
      </c>
      <c r="J215" s="16">
        <v>0</v>
      </c>
      <c r="K215" s="78">
        <f>G215/C215</f>
        <v>0.61534693877551028</v>
      </c>
      <c r="L215" s="74"/>
    </row>
    <row r="216" spans="1:12">
      <c r="A216" s="21" t="s">
        <v>245</v>
      </c>
      <c r="B216" s="120" t="s">
        <v>246</v>
      </c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1:12" s="6" customFormat="1" ht="63">
      <c r="A217" s="14"/>
      <c r="B217" s="15" t="s">
        <v>247</v>
      </c>
      <c r="C217" s="16">
        <f>D217+E217+F217</f>
        <v>149.18001000000001</v>
      </c>
      <c r="D217" s="16">
        <f>D220+D222</f>
        <v>149.18001000000001</v>
      </c>
      <c r="E217" s="16">
        <f>SUM(E220+E222)</f>
        <v>0</v>
      </c>
      <c r="F217" s="16">
        <f>SUM(F220+F222)</f>
        <v>0</v>
      </c>
      <c r="G217" s="16">
        <f>H217+I217+J217</f>
        <v>143.88800000000001</v>
      </c>
      <c r="H217" s="16">
        <f>H220+H222</f>
        <v>143.88800000000001</v>
      </c>
      <c r="I217" s="16">
        <f>SUM(I220+I222)</f>
        <v>0</v>
      </c>
      <c r="J217" s="16">
        <f>SUM(J220+J222)</f>
        <v>0</v>
      </c>
      <c r="K217" s="17">
        <f>G217/C217</f>
        <v>0.96452601122630299</v>
      </c>
      <c r="L217" s="74"/>
    </row>
    <row r="218" spans="1:12">
      <c r="A218" s="12"/>
      <c r="B218" s="116" t="s">
        <v>248</v>
      </c>
      <c r="C218" s="116"/>
      <c r="D218" s="116"/>
      <c r="E218" s="116"/>
      <c r="F218" s="116"/>
      <c r="G218" s="116"/>
      <c r="H218" s="116"/>
      <c r="I218" s="116"/>
      <c r="J218" s="116"/>
      <c r="K218" s="116"/>
      <c r="L218" s="77"/>
    </row>
    <row r="219" spans="1:12">
      <c r="A219" s="12"/>
      <c r="B219" s="116" t="s">
        <v>249</v>
      </c>
      <c r="C219" s="116"/>
      <c r="D219" s="116"/>
      <c r="E219" s="116"/>
      <c r="F219" s="116"/>
      <c r="G219" s="116"/>
      <c r="H219" s="116"/>
      <c r="I219" s="116"/>
      <c r="J219" s="116"/>
      <c r="K219" s="116"/>
      <c r="L219" s="77"/>
    </row>
    <row r="220" spans="1:12" s="6" customFormat="1" ht="47.25">
      <c r="A220" s="14"/>
      <c r="B220" s="15" t="s">
        <v>250</v>
      </c>
      <c r="C220" s="16">
        <f>SUM(D220:F220)</f>
        <v>133</v>
      </c>
      <c r="D220" s="16">
        <v>133</v>
      </c>
      <c r="E220" s="16">
        <v>0</v>
      </c>
      <c r="F220" s="16">
        <v>0</v>
      </c>
      <c r="G220" s="16">
        <f>SUM(H220:J220)</f>
        <v>133</v>
      </c>
      <c r="H220" s="16">
        <v>133</v>
      </c>
      <c r="I220" s="16">
        <v>0</v>
      </c>
      <c r="J220" s="16">
        <v>0</v>
      </c>
      <c r="K220" s="22">
        <f>G220/C220</f>
        <v>1</v>
      </c>
      <c r="L220" s="74"/>
    </row>
    <row r="221" spans="1:12" ht="48.75" customHeight="1">
      <c r="A221" s="12"/>
      <c r="B221" s="113" t="s">
        <v>251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77"/>
    </row>
    <row r="222" spans="1:12" ht="60" customHeight="1">
      <c r="A222" s="12"/>
      <c r="B222" s="42" t="s">
        <v>252</v>
      </c>
      <c r="C222" s="43">
        <f>SUM(D222:F222)</f>
        <v>16.180009999999999</v>
      </c>
      <c r="D222" s="43">
        <v>16.180009999999999</v>
      </c>
      <c r="E222" s="43">
        <v>0</v>
      </c>
      <c r="F222" s="43">
        <v>0</v>
      </c>
      <c r="G222" s="43">
        <f>H222+I222+J222</f>
        <v>10.888</v>
      </c>
      <c r="H222" s="43">
        <v>10.888</v>
      </c>
      <c r="I222" s="43">
        <v>0</v>
      </c>
      <c r="J222" s="43">
        <v>0</v>
      </c>
      <c r="K222" s="79">
        <f>G222/C222</f>
        <v>0.67292912674343219</v>
      </c>
      <c r="L222" s="77"/>
    </row>
    <row r="223" spans="1:12" s="6" customFormat="1" ht="37.5" customHeight="1">
      <c r="A223" s="2" t="s">
        <v>253</v>
      </c>
      <c r="B223" s="3" t="s">
        <v>254</v>
      </c>
      <c r="C223" s="4">
        <f t="shared" ref="C223:J223" si="17">SUM(C225+C235+C249+C254+C260)</f>
        <v>150503.44951999999</v>
      </c>
      <c r="D223" s="4">
        <f t="shared" si="17"/>
        <v>150290.34952000002</v>
      </c>
      <c r="E223" s="4">
        <f t="shared" si="17"/>
        <v>213.1</v>
      </c>
      <c r="F223" s="4">
        <f t="shared" si="17"/>
        <v>0</v>
      </c>
      <c r="G223" s="4">
        <f t="shared" si="17"/>
        <v>46217.261689999999</v>
      </c>
      <c r="H223" s="4">
        <f t="shared" si="17"/>
        <v>46099.106690000001</v>
      </c>
      <c r="I223" s="4">
        <f t="shared" si="17"/>
        <v>118.155</v>
      </c>
      <c r="J223" s="4">
        <f t="shared" si="17"/>
        <v>0</v>
      </c>
      <c r="K223" s="5">
        <f>G223/C223</f>
        <v>0.30708440130376091</v>
      </c>
      <c r="L223" s="75"/>
    </row>
    <row r="224" spans="1:12">
      <c r="A224" s="21" t="s">
        <v>255</v>
      </c>
      <c r="B224" s="117" t="s">
        <v>256</v>
      </c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1:12" s="6" customFormat="1" ht="60.95" customHeight="1">
      <c r="A225" s="14"/>
      <c r="B225" s="15" t="s">
        <v>257</v>
      </c>
      <c r="C225" s="16">
        <f t="shared" ref="C225:J225" si="18">SUM(C228+C229+C231+C233)</f>
        <v>16167.648590000001</v>
      </c>
      <c r="D225" s="16">
        <f t="shared" si="18"/>
        <v>16167.648590000001</v>
      </c>
      <c r="E225" s="16">
        <f t="shared" si="18"/>
        <v>0</v>
      </c>
      <c r="F225" s="16">
        <f t="shared" si="18"/>
        <v>0</v>
      </c>
      <c r="G225" s="16">
        <f t="shared" si="18"/>
        <v>12217.734829999999</v>
      </c>
      <c r="H225" s="16">
        <f t="shared" si="18"/>
        <v>12217.734829999999</v>
      </c>
      <c r="I225" s="16">
        <f t="shared" si="18"/>
        <v>0</v>
      </c>
      <c r="J225" s="16">
        <f t="shared" si="18"/>
        <v>0</v>
      </c>
      <c r="K225" s="27">
        <f>G225/C225</f>
        <v>0.75569027629391339</v>
      </c>
      <c r="L225" s="74"/>
    </row>
    <row r="226" spans="1:12">
      <c r="A226" s="12"/>
      <c r="B226" s="116" t="s">
        <v>258</v>
      </c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1:12">
      <c r="A227" s="12"/>
      <c r="B227" s="116" t="s">
        <v>259</v>
      </c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1:12" s="6" customFormat="1" ht="47.25">
      <c r="A228" s="14"/>
      <c r="B228" s="80" t="s">
        <v>260</v>
      </c>
      <c r="C228" s="16">
        <f>SUM(D228:F228)</f>
        <v>7305.0451199999998</v>
      </c>
      <c r="D228" s="16">
        <v>7305.0451199999998</v>
      </c>
      <c r="E228" s="16">
        <v>0</v>
      </c>
      <c r="F228" s="16">
        <v>0</v>
      </c>
      <c r="G228" s="16">
        <f>SUM(H228:J228)</f>
        <v>3424.0088099999998</v>
      </c>
      <c r="H228" s="16">
        <v>3424.0088099999998</v>
      </c>
      <c r="I228" s="16">
        <v>0</v>
      </c>
      <c r="J228" s="16">
        <v>0</v>
      </c>
      <c r="K228" s="22">
        <f>G228/C228</f>
        <v>0.46871836569847225</v>
      </c>
      <c r="L228" s="74"/>
    </row>
    <row r="229" spans="1:12" s="6" customFormat="1" ht="78.75">
      <c r="A229" s="14"/>
      <c r="B229" s="15" t="s">
        <v>261</v>
      </c>
      <c r="C229" s="16">
        <f>SUM(D229:F229)</f>
        <v>8614.9</v>
      </c>
      <c r="D229" s="16">
        <v>8614.9</v>
      </c>
      <c r="E229" s="16">
        <v>0</v>
      </c>
      <c r="F229" s="16">
        <v>0</v>
      </c>
      <c r="G229" s="16">
        <f>SUM(H229:J229)</f>
        <v>8614.8549600000006</v>
      </c>
      <c r="H229" s="16">
        <v>8614.8549600000006</v>
      </c>
      <c r="I229" s="16">
        <v>0</v>
      </c>
      <c r="J229" s="16">
        <v>0</v>
      </c>
      <c r="K229" s="22">
        <f>G229/C229</f>
        <v>0.99999477184877372</v>
      </c>
      <c r="L229" s="74"/>
    </row>
    <row r="230" spans="1:12">
      <c r="A230" s="12"/>
      <c r="B230" s="116" t="s">
        <v>262</v>
      </c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1:12" s="6" customFormat="1" ht="63">
      <c r="A231" s="14"/>
      <c r="B231" s="15" t="s">
        <v>263</v>
      </c>
      <c r="C231" s="16">
        <f>SUM(D231:F231)</f>
        <v>0</v>
      </c>
      <c r="D231" s="16">
        <v>0</v>
      </c>
      <c r="E231" s="16">
        <v>0</v>
      </c>
      <c r="F231" s="16">
        <v>0</v>
      </c>
      <c r="G231" s="16">
        <f>SUM(H231:J231)</f>
        <v>0</v>
      </c>
      <c r="H231" s="16">
        <v>0</v>
      </c>
      <c r="I231" s="16">
        <v>0</v>
      </c>
      <c r="J231" s="16">
        <v>0</v>
      </c>
      <c r="K231" s="22">
        <v>0</v>
      </c>
      <c r="L231" s="74"/>
    </row>
    <row r="232" spans="1:12">
      <c r="A232" s="12"/>
      <c r="B232" s="116" t="s">
        <v>264</v>
      </c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1:12" s="6" customFormat="1" ht="31.5">
      <c r="A233" s="14"/>
      <c r="B233" s="15" t="s">
        <v>265</v>
      </c>
      <c r="C233" s="16">
        <f>SUM(D233:F233)</f>
        <v>247.70347000000001</v>
      </c>
      <c r="D233" s="16">
        <v>247.70347000000001</v>
      </c>
      <c r="E233" s="16">
        <v>0</v>
      </c>
      <c r="F233" s="16">
        <v>0</v>
      </c>
      <c r="G233" s="16">
        <f>SUM(H233:J233)</f>
        <v>178.87106</v>
      </c>
      <c r="H233" s="16">
        <v>178.87106</v>
      </c>
      <c r="I233" s="16">
        <v>0</v>
      </c>
      <c r="J233" s="16">
        <v>0</v>
      </c>
      <c r="K233" s="22"/>
      <c r="L233" s="74"/>
    </row>
    <row r="234" spans="1:12">
      <c r="A234" s="21" t="s">
        <v>266</v>
      </c>
      <c r="B234" s="117" t="s">
        <v>267</v>
      </c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1:12" s="6" customFormat="1" ht="36.75" customHeight="1">
      <c r="A235" s="14"/>
      <c r="B235" s="15" t="s">
        <v>268</v>
      </c>
      <c r="C235" s="16">
        <f t="shared" ref="C235:J235" si="19">C238+C239+C240+C241+C243+C244+C245+C247</f>
        <v>94256.526129999998</v>
      </c>
      <c r="D235" s="16">
        <f t="shared" si="19"/>
        <v>94256.526129999998</v>
      </c>
      <c r="E235" s="16">
        <f t="shared" si="19"/>
        <v>0</v>
      </c>
      <c r="F235" s="16">
        <f t="shared" si="19"/>
        <v>0</v>
      </c>
      <c r="G235" s="16">
        <f t="shared" si="19"/>
        <v>15553.99581</v>
      </c>
      <c r="H235" s="16">
        <f t="shared" si="19"/>
        <v>15553.99581</v>
      </c>
      <c r="I235" s="16">
        <f t="shared" si="19"/>
        <v>0</v>
      </c>
      <c r="J235" s="16">
        <f t="shared" si="19"/>
        <v>0</v>
      </c>
      <c r="K235" s="17">
        <f>G235/C235</f>
        <v>0.16501770698134682</v>
      </c>
      <c r="L235" s="74"/>
    </row>
    <row r="236" spans="1:12">
      <c r="A236" s="12"/>
      <c r="B236" s="116" t="s">
        <v>269</v>
      </c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1:12">
      <c r="A237" s="12"/>
      <c r="B237" s="116" t="s">
        <v>270</v>
      </c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1:12" s="6" customFormat="1" ht="48.75" customHeight="1">
      <c r="A238" s="14"/>
      <c r="B238" s="15" t="s">
        <v>271</v>
      </c>
      <c r="C238" s="16">
        <f>SUM(D238:F238)</f>
        <v>62358.495649999997</v>
      </c>
      <c r="D238" s="16">
        <v>62358.495649999997</v>
      </c>
      <c r="E238" s="16">
        <v>0</v>
      </c>
      <c r="F238" s="16">
        <v>0</v>
      </c>
      <c r="G238" s="16">
        <f>SUM(H238:J238)</f>
        <v>0</v>
      </c>
      <c r="H238" s="16">
        <v>0</v>
      </c>
      <c r="I238" s="16">
        <v>0</v>
      </c>
      <c r="J238" s="16">
        <v>0</v>
      </c>
      <c r="K238" s="22">
        <v>0</v>
      </c>
      <c r="L238" s="15"/>
    </row>
    <row r="239" spans="1:12" s="6" customFormat="1" ht="33" customHeight="1">
      <c r="A239" s="14"/>
      <c r="B239" s="15" t="s">
        <v>272</v>
      </c>
      <c r="C239" s="16">
        <f>SUM(D239:F239)</f>
        <v>0</v>
      </c>
      <c r="D239" s="16">
        <v>0</v>
      </c>
      <c r="E239" s="16">
        <v>0</v>
      </c>
      <c r="F239" s="16">
        <v>0</v>
      </c>
      <c r="G239" s="16">
        <f>SUM(H239:J239)</f>
        <v>0</v>
      </c>
      <c r="H239" s="16">
        <v>0</v>
      </c>
      <c r="I239" s="16">
        <v>0</v>
      </c>
      <c r="J239" s="16">
        <v>0</v>
      </c>
      <c r="K239" s="22">
        <v>0</v>
      </c>
      <c r="L239" s="74"/>
    </row>
    <row r="240" spans="1:12" s="6" customFormat="1" ht="30" customHeight="1">
      <c r="A240" s="14"/>
      <c r="B240" s="15" t="s">
        <v>273</v>
      </c>
      <c r="C240" s="16">
        <f>SUM(D240:F240)</f>
        <v>0</v>
      </c>
      <c r="D240" s="16">
        <v>0</v>
      </c>
      <c r="E240" s="16">
        <v>0</v>
      </c>
      <c r="F240" s="16">
        <v>0</v>
      </c>
      <c r="G240" s="16">
        <f>SUM(H240:J240)</f>
        <v>0</v>
      </c>
      <c r="H240" s="16">
        <v>0</v>
      </c>
      <c r="I240" s="16">
        <v>0</v>
      </c>
      <c r="J240" s="16">
        <v>0</v>
      </c>
      <c r="K240" s="22"/>
      <c r="L240" s="74"/>
    </row>
    <row r="241" spans="1:12" s="6" customFormat="1" ht="111" customHeight="1">
      <c r="A241" s="14"/>
      <c r="B241" s="15" t="s">
        <v>274</v>
      </c>
      <c r="C241" s="16">
        <f>SUM(D241:F241)</f>
        <v>25929.547760000001</v>
      </c>
      <c r="D241" s="16">
        <v>25929.547760000001</v>
      </c>
      <c r="E241" s="16">
        <v>0</v>
      </c>
      <c r="F241" s="16">
        <v>0</v>
      </c>
      <c r="G241" s="16">
        <f>SUM(H241:J241)</f>
        <v>12827.83563</v>
      </c>
      <c r="H241" s="16">
        <v>12827.83563</v>
      </c>
      <c r="I241" s="16">
        <v>0</v>
      </c>
      <c r="J241" s="16">
        <v>0</v>
      </c>
      <c r="K241" s="22">
        <f>G241/C241</f>
        <v>0.49471883384671878</v>
      </c>
      <c r="L241" s="74"/>
    </row>
    <row r="242" spans="1:12">
      <c r="A242" s="12"/>
      <c r="B242" s="116" t="s">
        <v>275</v>
      </c>
      <c r="C242" s="116"/>
      <c r="D242" s="116"/>
      <c r="E242" s="116"/>
      <c r="F242" s="116"/>
      <c r="G242" s="116"/>
      <c r="H242" s="116"/>
      <c r="I242" s="116"/>
      <c r="J242" s="116"/>
      <c r="K242" s="116"/>
      <c r="L242" s="77"/>
    </row>
    <row r="243" spans="1:12" s="6" customFormat="1" ht="47.25">
      <c r="A243" s="14"/>
      <c r="B243" s="15" t="s">
        <v>276</v>
      </c>
      <c r="C243" s="16">
        <f>SUM(D243:F243)</f>
        <v>0</v>
      </c>
      <c r="D243" s="16">
        <v>0</v>
      </c>
      <c r="E243" s="16">
        <v>0</v>
      </c>
      <c r="F243" s="16">
        <v>0</v>
      </c>
      <c r="G243" s="16">
        <f>SUM(H243:J243)</f>
        <v>0</v>
      </c>
      <c r="H243" s="16">
        <v>0</v>
      </c>
      <c r="I243" s="16">
        <v>0</v>
      </c>
      <c r="J243" s="16">
        <v>0</v>
      </c>
      <c r="K243" s="78">
        <v>0</v>
      </c>
      <c r="L243" s="74"/>
    </row>
    <row r="244" spans="1:12" s="6" customFormat="1" ht="31.5">
      <c r="A244" s="14"/>
      <c r="B244" s="15" t="s">
        <v>277</v>
      </c>
      <c r="C244" s="16">
        <f>SUM(D244:F244)</f>
        <v>0</v>
      </c>
      <c r="D244" s="16">
        <v>0</v>
      </c>
      <c r="E244" s="16">
        <v>0</v>
      </c>
      <c r="F244" s="16">
        <v>0</v>
      </c>
      <c r="G244" s="16">
        <f>SUM(H244:J244)</f>
        <v>0</v>
      </c>
      <c r="H244" s="16">
        <v>0</v>
      </c>
      <c r="I244" s="16">
        <v>0</v>
      </c>
      <c r="J244" s="16">
        <v>0</v>
      </c>
      <c r="K244" s="78"/>
      <c r="L244" s="74"/>
    </row>
    <row r="245" spans="1:12" s="6" customFormat="1" ht="31.5">
      <c r="A245" s="14"/>
      <c r="B245" s="15" t="s">
        <v>278</v>
      </c>
      <c r="C245" s="16">
        <f>SUM(D245:F245)</f>
        <v>0</v>
      </c>
      <c r="D245" s="16">
        <v>0</v>
      </c>
      <c r="E245" s="16">
        <v>0</v>
      </c>
      <c r="F245" s="16">
        <v>0</v>
      </c>
      <c r="G245" s="16">
        <f>SUM(H245:J245)</f>
        <v>0</v>
      </c>
      <c r="H245" s="16">
        <v>0</v>
      </c>
      <c r="I245" s="16">
        <v>0</v>
      </c>
      <c r="J245" s="16">
        <v>0</v>
      </c>
      <c r="K245" s="78">
        <v>0</v>
      </c>
      <c r="L245" s="74"/>
    </row>
    <row r="246" spans="1:12">
      <c r="A246" s="12"/>
      <c r="B246" s="116" t="s">
        <v>279</v>
      </c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s="6" customFormat="1" ht="47.25">
      <c r="A247" s="14"/>
      <c r="B247" s="15" t="s">
        <v>280</v>
      </c>
      <c r="C247" s="16">
        <f>SUM(D247:F247)</f>
        <v>5968.48272</v>
      </c>
      <c r="D247" s="16">
        <v>5968.48272</v>
      </c>
      <c r="E247" s="16">
        <v>0</v>
      </c>
      <c r="F247" s="16">
        <v>0</v>
      </c>
      <c r="G247" s="16">
        <f>SUM(H247:J247)</f>
        <v>2726.1601799999999</v>
      </c>
      <c r="H247" s="16">
        <v>2726.1601799999999</v>
      </c>
      <c r="I247" s="16">
        <v>0</v>
      </c>
      <c r="J247" s="16">
        <v>0</v>
      </c>
      <c r="K247" s="22"/>
      <c r="L247" s="74"/>
    </row>
    <row r="248" spans="1:12">
      <c r="A248" s="21" t="s">
        <v>281</v>
      </c>
      <c r="B248" s="117" t="s">
        <v>282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1:12" s="6" customFormat="1" ht="34.700000000000003" customHeight="1">
      <c r="A249" s="14"/>
      <c r="B249" s="15" t="s">
        <v>283</v>
      </c>
      <c r="C249" s="16">
        <f>SUM(D249+E249)</f>
        <v>24369.295999999998</v>
      </c>
      <c r="D249" s="16">
        <f>D252</f>
        <v>24156.196</v>
      </c>
      <c r="E249" s="16">
        <f>E252</f>
        <v>213.1</v>
      </c>
      <c r="F249" s="16">
        <f>SUM(F252)</f>
        <v>0</v>
      </c>
      <c r="G249" s="16">
        <f>I249+J249+H249</f>
        <v>15213.620510000001</v>
      </c>
      <c r="H249" s="16">
        <f>H252</f>
        <v>15095.46551</v>
      </c>
      <c r="I249" s="16">
        <f>I252</f>
        <v>118.155</v>
      </c>
      <c r="J249" s="16">
        <f>SUM(J252)</f>
        <v>0</v>
      </c>
      <c r="K249" s="17">
        <f>G249/C249</f>
        <v>0.62429462508888245</v>
      </c>
      <c r="L249" s="74"/>
    </row>
    <row r="250" spans="1:12">
      <c r="A250" s="12"/>
      <c r="B250" s="116" t="s">
        <v>284</v>
      </c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1:12">
      <c r="A251" s="14"/>
      <c r="B251" s="122" t="s">
        <v>285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</row>
    <row r="252" spans="1:12" s="6" customFormat="1" ht="45.95" customHeight="1">
      <c r="A252" s="14"/>
      <c r="B252" s="15" t="s">
        <v>286</v>
      </c>
      <c r="C252" s="16">
        <f>SUM(D252:F252)</f>
        <v>24369.295999999998</v>
      </c>
      <c r="D252" s="16">
        <v>24156.196</v>
      </c>
      <c r="E252" s="16">
        <v>213.1</v>
      </c>
      <c r="F252" s="16">
        <v>0</v>
      </c>
      <c r="G252" s="16">
        <f>SUM(H252:J252)</f>
        <v>15213.620510000001</v>
      </c>
      <c r="H252" s="16">
        <v>15095.46551</v>
      </c>
      <c r="I252" s="16">
        <v>118.155</v>
      </c>
      <c r="J252" s="16">
        <v>0</v>
      </c>
      <c r="K252" s="22">
        <f>G252/C252</f>
        <v>0.62429462508888245</v>
      </c>
      <c r="L252" s="81"/>
    </row>
    <row r="253" spans="1:12">
      <c r="A253" s="21" t="s">
        <v>287</v>
      </c>
      <c r="B253" s="117" t="s">
        <v>288</v>
      </c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1:12" s="6" customFormat="1" ht="30" customHeight="1">
      <c r="A254" s="14"/>
      <c r="B254" s="15" t="s">
        <v>289</v>
      </c>
      <c r="C254" s="16">
        <f>D254+E254+F254</f>
        <v>15709.978800000001</v>
      </c>
      <c r="D254" s="16">
        <f>D257+D258</f>
        <v>15709.978800000001</v>
      </c>
      <c r="E254" s="16">
        <f>SUM(E257:E257)</f>
        <v>0</v>
      </c>
      <c r="F254" s="16">
        <f>SUM(F257:F257)</f>
        <v>0</v>
      </c>
      <c r="G254" s="16">
        <f>H254+I254+J254</f>
        <v>3231.9105399999999</v>
      </c>
      <c r="H254" s="16">
        <f>H257+H258</f>
        <v>3231.9105399999999</v>
      </c>
      <c r="I254" s="16">
        <f>SUM(I257:I257)</f>
        <v>0</v>
      </c>
      <c r="J254" s="16">
        <f>SUM(J257:J257)</f>
        <v>0</v>
      </c>
      <c r="K254" s="17">
        <f>G254/C254</f>
        <v>0.20572341829003613</v>
      </c>
      <c r="L254" s="74"/>
    </row>
    <row r="255" spans="1:12">
      <c r="A255" s="12"/>
      <c r="B255" s="116" t="s">
        <v>290</v>
      </c>
      <c r="C255" s="116"/>
      <c r="D255" s="116"/>
      <c r="E255" s="116"/>
      <c r="F255" s="116"/>
      <c r="G255" s="116"/>
      <c r="H255" s="116"/>
      <c r="I255" s="116"/>
      <c r="J255" s="116"/>
      <c r="K255" s="116"/>
      <c r="L255" s="77"/>
    </row>
    <row r="256" spans="1:12">
      <c r="A256" s="12"/>
      <c r="B256" s="116" t="s">
        <v>291</v>
      </c>
      <c r="C256" s="116"/>
      <c r="D256" s="116"/>
      <c r="E256" s="116"/>
      <c r="F256" s="116"/>
      <c r="G256" s="116"/>
      <c r="H256" s="116"/>
      <c r="I256" s="116"/>
      <c r="J256" s="116"/>
      <c r="K256" s="116"/>
      <c r="L256" s="77"/>
    </row>
    <row r="257" spans="1:12" s="6" customFormat="1" ht="53.25" customHeight="1">
      <c r="A257" s="14"/>
      <c r="B257" s="15" t="s">
        <v>292</v>
      </c>
      <c r="C257" s="16">
        <f>SUM(D257:F257)</f>
        <v>5495.5808299999999</v>
      </c>
      <c r="D257" s="16">
        <v>5495.5808299999999</v>
      </c>
      <c r="E257" s="16">
        <v>0</v>
      </c>
      <c r="F257" s="16">
        <v>0</v>
      </c>
      <c r="G257" s="16">
        <f>SUM(H257:J257)</f>
        <v>3192.3105399999999</v>
      </c>
      <c r="H257" s="16">
        <v>3192.3105399999999</v>
      </c>
      <c r="I257" s="16">
        <v>0</v>
      </c>
      <c r="J257" s="16">
        <v>0</v>
      </c>
      <c r="K257" s="22">
        <f>G257/C257</f>
        <v>0.58088683230231009</v>
      </c>
      <c r="L257" s="74"/>
    </row>
    <row r="258" spans="1:12" s="6" customFormat="1" ht="45" customHeight="1">
      <c r="A258" s="14"/>
      <c r="B258" s="15" t="s">
        <v>293</v>
      </c>
      <c r="C258" s="16">
        <f>D258+E258+F258</f>
        <v>10214.39797</v>
      </c>
      <c r="D258" s="16">
        <v>10214.39797</v>
      </c>
      <c r="E258" s="16">
        <v>0</v>
      </c>
      <c r="F258" s="16">
        <v>0</v>
      </c>
      <c r="G258" s="16">
        <f>H258+I258+J258</f>
        <v>39.6</v>
      </c>
      <c r="H258" s="16">
        <v>39.6</v>
      </c>
      <c r="I258" s="16">
        <v>0</v>
      </c>
      <c r="J258" s="16">
        <v>0</v>
      </c>
      <c r="K258" s="22">
        <v>0</v>
      </c>
      <c r="L258" s="74"/>
    </row>
    <row r="259" spans="1:12" ht="15.75" customHeight="1">
      <c r="A259" s="21" t="s">
        <v>294</v>
      </c>
      <c r="B259" s="111" t="s">
        <v>295</v>
      </c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1:12" ht="63">
      <c r="A260" s="12"/>
      <c r="B260" s="42" t="s">
        <v>296</v>
      </c>
      <c r="C260" s="43">
        <f t="shared" ref="C260:J260" si="20">C263+C264</f>
        <v>0</v>
      </c>
      <c r="D260" s="43">
        <f t="shared" si="20"/>
        <v>0</v>
      </c>
      <c r="E260" s="43">
        <f t="shared" si="20"/>
        <v>0</v>
      </c>
      <c r="F260" s="43">
        <f t="shared" si="20"/>
        <v>0</v>
      </c>
      <c r="G260" s="43">
        <f t="shared" si="20"/>
        <v>0</v>
      </c>
      <c r="H260" s="43">
        <f t="shared" si="20"/>
        <v>0</v>
      </c>
      <c r="I260" s="43">
        <f t="shared" si="20"/>
        <v>0</v>
      </c>
      <c r="J260" s="43">
        <f t="shared" si="20"/>
        <v>0</v>
      </c>
      <c r="K260" s="44">
        <v>0</v>
      </c>
      <c r="L260" s="77"/>
    </row>
    <row r="261" spans="1:12" ht="15.75" customHeight="1">
      <c r="A261" s="12"/>
      <c r="B261" s="123" t="s">
        <v>297</v>
      </c>
      <c r="C261" s="123"/>
      <c r="D261" s="123"/>
      <c r="E261" s="123"/>
      <c r="F261" s="123"/>
      <c r="G261" s="123"/>
      <c r="H261" s="123"/>
      <c r="I261" s="123"/>
      <c r="J261" s="123"/>
      <c r="K261" s="123"/>
      <c r="L261" s="82"/>
    </row>
    <row r="262" spans="1:12" ht="37.5" customHeight="1">
      <c r="A262" s="12"/>
      <c r="B262" s="123" t="s">
        <v>298</v>
      </c>
      <c r="C262" s="123"/>
      <c r="D262" s="123"/>
      <c r="E262" s="123"/>
      <c r="F262" s="123"/>
      <c r="G262" s="123"/>
      <c r="H262" s="123"/>
      <c r="I262" s="123"/>
      <c r="J262" s="123"/>
      <c r="K262" s="123"/>
      <c r="L262" s="82"/>
    </row>
    <row r="263" spans="1:12" s="6" customFormat="1" ht="31.5">
      <c r="A263" s="14"/>
      <c r="B263" s="15" t="s">
        <v>299</v>
      </c>
      <c r="C263" s="16">
        <f>SUM(D263:F263)</f>
        <v>0</v>
      </c>
      <c r="D263" s="16">
        <v>0</v>
      </c>
      <c r="E263" s="16">
        <v>0</v>
      </c>
      <c r="F263" s="16">
        <v>0</v>
      </c>
      <c r="G263" s="16">
        <f>SUM(H263:J263)</f>
        <v>0</v>
      </c>
      <c r="H263" s="16">
        <v>0</v>
      </c>
      <c r="I263" s="16">
        <v>0</v>
      </c>
      <c r="J263" s="16">
        <v>0</v>
      </c>
      <c r="K263" s="22">
        <v>0</v>
      </c>
      <c r="L263" s="74"/>
    </row>
    <row r="264" spans="1:12" s="6" customFormat="1" ht="31.5">
      <c r="A264" s="14"/>
      <c r="B264" s="15" t="s">
        <v>300</v>
      </c>
      <c r="C264" s="16">
        <f>SUM(D264:F264)</f>
        <v>0</v>
      </c>
      <c r="D264" s="16">
        <v>0</v>
      </c>
      <c r="E264" s="16">
        <v>0</v>
      </c>
      <c r="F264" s="16">
        <v>0</v>
      </c>
      <c r="G264" s="16">
        <f>SUM(H264:J264)</f>
        <v>0</v>
      </c>
      <c r="H264" s="16">
        <v>0</v>
      </c>
      <c r="I264" s="16">
        <v>0</v>
      </c>
      <c r="J264" s="16">
        <v>0</v>
      </c>
      <c r="K264" s="22"/>
      <c r="L264" s="74"/>
    </row>
    <row r="265" spans="1:12" s="6" customFormat="1" ht="63">
      <c r="A265" s="2" t="s">
        <v>301</v>
      </c>
      <c r="B265" s="3" t="s">
        <v>302</v>
      </c>
      <c r="C265" s="4">
        <f t="shared" ref="C265:J265" si="21">C266+C267+C268</f>
        <v>0</v>
      </c>
      <c r="D265" s="4">
        <f t="shared" si="21"/>
        <v>0</v>
      </c>
      <c r="E265" s="4">
        <f t="shared" si="21"/>
        <v>0</v>
      </c>
      <c r="F265" s="4">
        <f t="shared" si="21"/>
        <v>0</v>
      </c>
      <c r="G265" s="4">
        <f t="shared" si="21"/>
        <v>0</v>
      </c>
      <c r="H265" s="4">
        <f t="shared" si="21"/>
        <v>0</v>
      </c>
      <c r="I265" s="4">
        <f t="shared" si="21"/>
        <v>0</v>
      </c>
      <c r="J265" s="4">
        <f t="shared" si="21"/>
        <v>0</v>
      </c>
      <c r="K265" s="83">
        <v>0</v>
      </c>
      <c r="L265" s="84"/>
    </row>
    <row r="266" spans="1:12" s="6" customFormat="1" ht="63">
      <c r="A266" s="14"/>
      <c r="B266" s="15" t="s">
        <v>303</v>
      </c>
      <c r="C266" s="16">
        <f>SUM(D266:F266)</f>
        <v>0</v>
      </c>
      <c r="D266" s="16">
        <v>0</v>
      </c>
      <c r="E266" s="16">
        <v>0</v>
      </c>
      <c r="F266" s="16">
        <v>0</v>
      </c>
      <c r="G266" s="16">
        <f>SUM(H266:J266)</f>
        <v>0</v>
      </c>
      <c r="H266" s="16">
        <v>0</v>
      </c>
      <c r="I266" s="16">
        <v>0</v>
      </c>
      <c r="J266" s="16">
        <v>0</v>
      </c>
      <c r="K266" s="28">
        <v>0</v>
      </c>
      <c r="L266" s="74"/>
    </row>
    <row r="267" spans="1:12" s="6" customFormat="1" ht="63">
      <c r="A267" s="14"/>
      <c r="B267" s="15" t="s">
        <v>304</v>
      </c>
      <c r="C267" s="16">
        <f>SUM(D267:F267)</f>
        <v>0</v>
      </c>
      <c r="D267" s="16">
        <v>0</v>
      </c>
      <c r="E267" s="16">
        <v>0</v>
      </c>
      <c r="F267" s="16">
        <v>0</v>
      </c>
      <c r="G267" s="16">
        <f>SUM(H267:J267)</f>
        <v>0</v>
      </c>
      <c r="H267" s="16">
        <v>0</v>
      </c>
      <c r="I267" s="16">
        <v>0</v>
      </c>
      <c r="J267" s="16">
        <v>0</v>
      </c>
      <c r="K267" s="28">
        <v>0</v>
      </c>
      <c r="L267" s="74"/>
    </row>
    <row r="268" spans="1:12" s="6" customFormat="1" ht="47.25">
      <c r="A268" s="14"/>
      <c r="B268" s="15" t="s">
        <v>305</v>
      </c>
      <c r="C268" s="16">
        <f>SUM(D268:F268)</f>
        <v>0</v>
      </c>
      <c r="D268" s="16">
        <v>0</v>
      </c>
      <c r="E268" s="16">
        <v>0</v>
      </c>
      <c r="F268" s="16">
        <v>0</v>
      </c>
      <c r="G268" s="16">
        <f>SUM(H268:J268)</f>
        <v>0</v>
      </c>
      <c r="H268" s="16">
        <v>0</v>
      </c>
      <c r="I268" s="16">
        <v>0</v>
      </c>
      <c r="J268" s="16">
        <v>0</v>
      </c>
      <c r="K268" s="28">
        <v>0</v>
      </c>
      <c r="L268" s="74"/>
    </row>
    <row r="269" spans="1:12">
      <c r="A269" s="12"/>
      <c r="B269" s="77"/>
      <c r="C269" s="43"/>
      <c r="D269" s="43"/>
      <c r="E269" s="43"/>
      <c r="F269" s="43"/>
      <c r="G269" s="43"/>
      <c r="H269" s="43"/>
      <c r="I269" s="43"/>
      <c r="J269" s="43"/>
      <c r="K269" s="77"/>
      <c r="L269" s="77"/>
    </row>
    <row r="270" spans="1:12">
      <c r="A270" s="85"/>
      <c r="B270" s="86" t="s">
        <v>306</v>
      </c>
      <c r="C270" s="87">
        <f>D270+E270+F270</f>
        <v>524017.73729000002</v>
      </c>
      <c r="D270" s="87">
        <f>D265+D223+D189+D148+D90+D44+D11</f>
        <v>378773.21229</v>
      </c>
      <c r="E270" s="87">
        <f>E11+E44+E90+E148+E189+E223+E265</f>
        <v>142688.625</v>
      </c>
      <c r="F270" s="87">
        <f>F11+F44+F90+F148+F189+F223+F265</f>
        <v>2555.9</v>
      </c>
      <c r="G270" s="87">
        <f>H270+I270+J270</f>
        <v>412037.54223000002</v>
      </c>
      <c r="H270" s="87">
        <f>H11+H44+H90+H148+H189+H223+H265</f>
        <v>267096.12722999998</v>
      </c>
      <c r="I270" s="87">
        <f>I11+I44+I90+I148+I189+I223+I265</f>
        <v>142385.51499999998</v>
      </c>
      <c r="J270" s="87">
        <f>J11+J44+J90+J148+J189+J223+J265</f>
        <v>2555.9</v>
      </c>
      <c r="K270" s="88">
        <f>G270/C270</f>
        <v>0.78630457121716035</v>
      </c>
      <c r="L270" s="89"/>
    </row>
    <row r="271" spans="1:12">
      <c r="B271" s="90"/>
      <c r="C271" s="91"/>
      <c r="D271" s="91"/>
      <c r="E271" s="91"/>
      <c r="F271" s="91"/>
      <c r="G271" s="91"/>
      <c r="H271" s="91"/>
      <c r="I271" s="91"/>
      <c r="J271" s="91"/>
      <c r="K271" s="90"/>
      <c r="L271" s="90"/>
    </row>
    <row r="272" spans="1:12">
      <c r="B272" s="90"/>
      <c r="C272" s="91"/>
      <c r="D272" s="91"/>
      <c r="E272" s="91"/>
      <c r="F272" s="91"/>
      <c r="G272" s="91"/>
      <c r="H272" s="91"/>
      <c r="I272" s="91"/>
      <c r="J272" s="91"/>
      <c r="K272" s="90"/>
      <c r="L272" s="90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0"/>
      <c r="L273" s="90"/>
    </row>
    <row r="274" spans="2:12">
      <c r="B274" s="90" t="s">
        <v>307</v>
      </c>
      <c r="C274" s="91"/>
      <c r="D274" s="91"/>
      <c r="E274" s="91"/>
      <c r="F274" s="91"/>
      <c r="G274" s="91"/>
      <c r="H274" s="91" t="s">
        <v>308</v>
      </c>
      <c r="I274" s="91"/>
      <c r="J274" s="91"/>
      <c r="K274" s="90"/>
      <c r="L274" s="90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0"/>
      <c r="L275" s="90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0"/>
      <c r="L276" s="90"/>
    </row>
    <row r="277" spans="2:12">
      <c r="B277" s="90" t="s">
        <v>309</v>
      </c>
      <c r="C277" s="91"/>
      <c r="D277" s="91"/>
      <c r="E277" s="91"/>
      <c r="F277" s="91"/>
      <c r="G277" s="91"/>
      <c r="H277" s="91"/>
      <c r="I277" s="91"/>
      <c r="J277" s="91"/>
      <c r="K277" s="90"/>
      <c r="L277" s="90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0"/>
      <c r="L278" s="90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0"/>
      <c r="L279" s="90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0"/>
      <c r="L280" s="90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0"/>
      <c r="L281" s="90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0"/>
      <c r="L282" s="90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0"/>
      <c r="L283" s="90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0"/>
      <c r="L284" s="90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0"/>
      <c r="L285" s="90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0"/>
      <c r="L286" s="90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0"/>
      <c r="L287" s="90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0"/>
      <c r="L288" s="90"/>
    </row>
    <row r="289" spans="2:12"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</row>
    <row r="290" spans="2:12"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</row>
    <row r="291" spans="2:12"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</row>
    <row r="292" spans="2:12"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</row>
    <row r="293" spans="2:12"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</row>
    <row r="294" spans="2:12"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</row>
    <row r="295" spans="2:12"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</row>
    <row r="296" spans="2:12"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</row>
    <row r="297" spans="2:12"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</row>
    <row r="298" spans="2:12"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</row>
    <row r="299" spans="2:12"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</row>
    <row r="300" spans="2:12"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</row>
    <row r="301" spans="2:12"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</row>
    <row r="302" spans="2:12"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</row>
    <row r="303" spans="2:12"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</row>
    <row r="304" spans="2:12"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</row>
    <row r="305" spans="2:12"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</row>
    <row r="306" spans="2:12"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</row>
    <row r="307" spans="2:12"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</row>
    <row r="308" spans="2:12"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</row>
    <row r="309" spans="2:12"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2:12"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2:12"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2:12"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</row>
    <row r="313" spans="2:12"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</row>
    <row r="314" spans="2:12"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</row>
  </sheetData>
  <mergeCells count="135">
    <mergeCell ref="B248:L248"/>
    <mergeCell ref="B250:L250"/>
    <mergeCell ref="B251:L251"/>
    <mergeCell ref="B253:L253"/>
    <mergeCell ref="B255:K255"/>
    <mergeCell ref="B256:K256"/>
    <mergeCell ref="B259:L259"/>
    <mergeCell ref="B261:K261"/>
    <mergeCell ref="B262:K262"/>
    <mergeCell ref="B226:L226"/>
    <mergeCell ref="B227:L227"/>
    <mergeCell ref="B230:L230"/>
    <mergeCell ref="B232:L232"/>
    <mergeCell ref="B234:L234"/>
    <mergeCell ref="B236:L236"/>
    <mergeCell ref="B237:L237"/>
    <mergeCell ref="B242:K242"/>
    <mergeCell ref="B246:L246"/>
    <mergeCell ref="B208:L208"/>
    <mergeCell ref="B210:L210"/>
    <mergeCell ref="B211:L211"/>
    <mergeCell ref="B214:K214"/>
    <mergeCell ref="B216:L216"/>
    <mergeCell ref="B218:K218"/>
    <mergeCell ref="B219:K219"/>
    <mergeCell ref="B221:K221"/>
    <mergeCell ref="B224:L224"/>
    <mergeCell ref="B190:L190"/>
    <mergeCell ref="B192:L192"/>
    <mergeCell ref="B193:L193"/>
    <mergeCell ref="B195:L195"/>
    <mergeCell ref="B199:L199"/>
    <mergeCell ref="B201:L201"/>
    <mergeCell ref="B203:L203"/>
    <mergeCell ref="B204:L204"/>
    <mergeCell ref="B206:K206"/>
    <mergeCell ref="B159:L159"/>
    <mergeCell ref="B161:L161"/>
    <mergeCell ref="B162:L162"/>
    <mergeCell ref="B167:L167"/>
    <mergeCell ref="B169:L169"/>
    <mergeCell ref="B170:L170"/>
    <mergeCell ref="B178:L178"/>
    <mergeCell ref="B180:L180"/>
    <mergeCell ref="B181:L181"/>
    <mergeCell ref="B137:L137"/>
    <mergeCell ref="B139:L139"/>
    <mergeCell ref="B141:L141"/>
    <mergeCell ref="B143:L143"/>
    <mergeCell ref="B144:L144"/>
    <mergeCell ref="B146:L146"/>
    <mergeCell ref="B149:L149"/>
    <mergeCell ref="B151:L151"/>
    <mergeCell ref="B152:L152"/>
    <mergeCell ref="B119:L119"/>
    <mergeCell ref="B121:L121"/>
    <mergeCell ref="B123:L123"/>
    <mergeCell ref="B124:L124"/>
    <mergeCell ref="B127:L127"/>
    <mergeCell ref="B130:L130"/>
    <mergeCell ref="B132:L132"/>
    <mergeCell ref="B134:L134"/>
    <mergeCell ref="B135:L135"/>
    <mergeCell ref="B98:L98"/>
    <mergeCell ref="B101:L101"/>
    <mergeCell ref="B103:L103"/>
    <mergeCell ref="B104:L104"/>
    <mergeCell ref="B107:L107"/>
    <mergeCell ref="B109:L109"/>
    <mergeCell ref="B112:L112"/>
    <mergeCell ref="B114:L114"/>
    <mergeCell ref="B117:L117"/>
    <mergeCell ref="B78:L78"/>
    <mergeCell ref="B81:L81"/>
    <mergeCell ref="B83:L83"/>
    <mergeCell ref="B84:L84"/>
    <mergeCell ref="B86:L86"/>
    <mergeCell ref="B88:L88"/>
    <mergeCell ref="B91:L91"/>
    <mergeCell ref="B93:L93"/>
    <mergeCell ref="B94:L94"/>
    <mergeCell ref="B62:L62"/>
    <mergeCell ref="B64:L64"/>
    <mergeCell ref="B66:K66"/>
    <mergeCell ref="B68:L68"/>
    <mergeCell ref="B69:L69"/>
    <mergeCell ref="B71:L71"/>
    <mergeCell ref="B73:K73"/>
    <mergeCell ref="B75:K75"/>
    <mergeCell ref="B76:K76"/>
    <mergeCell ref="B47:L47"/>
    <mergeCell ref="B48:L48"/>
    <mergeCell ref="B50:L50"/>
    <mergeCell ref="B52:L52"/>
    <mergeCell ref="B53:L53"/>
    <mergeCell ref="B55:L55"/>
    <mergeCell ref="B57:L57"/>
    <mergeCell ref="B59:L59"/>
    <mergeCell ref="B61:L61"/>
    <mergeCell ref="B30:L30"/>
    <mergeCell ref="B32:L32"/>
    <mergeCell ref="B33:L33"/>
    <mergeCell ref="B36:L36"/>
    <mergeCell ref="B38:L38"/>
    <mergeCell ref="B40:L40"/>
    <mergeCell ref="B41:L41"/>
    <mergeCell ref="L42:L43"/>
    <mergeCell ref="B45:L45"/>
    <mergeCell ref="B12:L12"/>
    <mergeCell ref="B14:L14"/>
    <mergeCell ref="B15:L15"/>
    <mergeCell ref="B18:L18"/>
    <mergeCell ref="B20:L20"/>
    <mergeCell ref="B21:L21"/>
    <mergeCell ref="B23:L23"/>
    <mergeCell ref="B25:L25"/>
    <mergeCell ref="B27:L27"/>
    <mergeCell ref="B1:L1"/>
    <mergeCell ref="K3:L3"/>
    <mergeCell ref="A4:A10"/>
    <mergeCell ref="B4:B10"/>
    <mergeCell ref="C4:F4"/>
    <mergeCell ref="G4:J4"/>
    <mergeCell ref="K4:K10"/>
    <mergeCell ref="L4:L10"/>
    <mergeCell ref="C5:C10"/>
    <mergeCell ref="D5:F5"/>
    <mergeCell ref="G5:G10"/>
    <mergeCell ref="H5:J5"/>
    <mergeCell ref="D6:D10"/>
    <mergeCell ref="E6:E10"/>
    <mergeCell ref="F6:F10"/>
    <mergeCell ref="H6:H10"/>
    <mergeCell ref="I6:I10"/>
    <mergeCell ref="J6:J10"/>
  </mergeCells>
  <pageMargins left="0.78749999999999998" right="3.9583333333333297E-2" top="0.35416666666666702" bottom="0.35416666666666702" header="0.51180555555555496" footer="0.51180555555555496"/>
  <pageSetup paperSize="9" scale="75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workbookViewId="0"/>
  </sheetViews>
  <sheetFormatPr defaultColWidth="8.7109375" defaultRowHeight="12.75"/>
  <cols>
    <col min="1" max="1" width="7.7109375" customWidth="1"/>
    <col min="2" max="2" width="22.140625" customWidth="1"/>
    <col min="3" max="3" width="10.140625" customWidth="1"/>
    <col min="6" max="6" width="9.85546875" customWidth="1"/>
  </cols>
  <sheetData>
    <row r="2" spans="1:14" ht="15.75">
      <c r="A2" s="125" t="s">
        <v>310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5.75">
      <c r="A3" s="125" t="s">
        <v>311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5" spans="1:14" ht="15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126" t="s">
        <v>312</v>
      </c>
      <c r="N5" s="126"/>
    </row>
    <row r="6" spans="1:14" ht="21.2" customHeight="1">
      <c r="A6" s="118" t="s">
        <v>1</v>
      </c>
      <c r="B6" s="118" t="s">
        <v>313</v>
      </c>
      <c r="C6" s="116" t="s">
        <v>314</v>
      </c>
      <c r="D6" s="116"/>
      <c r="E6" s="116"/>
      <c r="F6" s="116" t="s">
        <v>315</v>
      </c>
      <c r="G6" s="116"/>
      <c r="H6" s="116"/>
      <c r="I6" s="116" t="s">
        <v>316</v>
      </c>
      <c r="J6" s="116"/>
      <c r="K6" s="116"/>
      <c r="L6" s="116" t="s">
        <v>317</v>
      </c>
      <c r="M6" s="116"/>
      <c r="N6" s="116"/>
    </row>
    <row r="7" spans="1:14" ht="47.25">
      <c r="A7" s="118"/>
      <c r="B7" s="118"/>
      <c r="C7" s="14" t="s">
        <v>318</v>
      </c>
      <c r="D7" s="14" t="s">
        <v>319</v>
      </c>
      <c r="E7" s="59" t="s">
        <v>5</v>
      </c>
      <c r="F7" s="14" t="s">
        <v>318</v>
      </c>
      <c r="G7" s="14" t="s">
        <v>319</v>
      </c>
      <c r="H7" s="59" t="s">
        <v>5</v>
      </c>
      <c r="I7" s="14" t="s">
        <v>318</v>
      </c>
      <c r="J7" s="14" t="s">
        <v>319</v>
      </c>
      <c r="K7" s="59" t="s">
        <v>5</v>
      </c>
      <c r="L7" s="14" t="s">
        <v>318</v>
      </c>
      <c r="M7" s="14" t="s">
        <v>319</v>
      </c>
      <c r="N7" s="59" t="s">
        <v>5</v>
      </c>
    </row>
    <row r="8" spans="1:14" ht="15.75">
      <c r="A8" s="12">
        <v>1</v>
      </c>
      <c r="B8" s="124" t="s">
        <v>320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41.75">
      <c r="A9" s="92" t="s">
        <v>321</v>
      </c>
      <c r="B9" s="93" t="s">
        <v>322</v>
      </c>
      <c r="C9" s="94">
        <v>1000</v>
      </c>
      <c r="D9" s="94">
        <v>1000</v>
      </c>
      <c r="E9" s="94">
        <v>100</v>
      </c>
      <c r="F9" s="94">
        <v>1000</v>
      </c>
      <c r="G9" s="94">
        <v>1000</v>
      </c>
      <c r="H9" s="94">
        <v>100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</row>
    <row r="10" spans="1:14" ht="15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5.75">
      <c r="A11" s="12">
        <v>2</v>
      </c>
      <c r="B11" s="77" t="s">
        <v>323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47.25">
      <c r="A12" s="92" t="s">
        <v>54</v>
      </c>
      <c r="B12" s="93" t="s">
        <v>324</v>
      </c>
      <c r="C12" s="94">
        <v>19088.3</v>
      </c>
      <c r="D12" s="94">
        <v>10448.299999999999</v>
      </c>
      <c r="E12" s="94">
        <v>55</v>
      </c>
      <c r="F12" s="94">
        <v>10448.299999999999</v>
      </c>
      <c r="G12" s="94">
        <v>10448.299999999999</v>
      </c>
      <c r="H12" s="94">
        <v>100</v>
      </c>
      <c r="I12" s="94">
        <v>8640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</row>
    <row r="13" spans="1:14" ht="15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6" spans="1:14" ht="15.75">
      <c r="B16" s="90" t="s">
        <v>325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12" ht="15.7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12" ht="15.75">
      <c r="B18" s="90" t="s">
        <v>326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</sheetData>
  <mergeCells count="10">
    <mergeCell ref="B8:N8"/>
    <mergeCell ref="A2:N2"/>
    <mergeCell ref="A3:N3"/>
    <mergeCell ref="M5:N5"/>
    <mergeCell ref="A6:A7"/>
    <mergeCell ref="B6:B7"/>
    <mergeCell ref="C6:E6"/>
    <mergeCell ref="F6:H6"/>
    <mergeCell ref="I6:K6"/>
    <mergeCell ref="L6:N6"/>
  </mergeCells>
  <pageMargins left="0.39374999999999999" right="0.39374999999999999" top="0.59027777777777801" bottom="0.393749999999999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sheetData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LibreOffice/7.0.1.2$Windows_x86 LibreOffice_project/7cbcfc562f6eb6708b5ff7d7397325de9e764452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10</cp:revision>
  <cp:lastPrinted>2020-10-29T17:07:53Z</cp:lastPrinted>
  <dcterms:created xsi:type="dcterms:W3CDTF">2014-04-10T06:07:41Z</dcterms:created>
  <dcterms:modified xsi:type="dcterms:W3CDTF">2021-02-20T05:28:51Z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